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condivise\condivise\Acq_IngegneriaClinica\GAS MEDICALI\POLICLINICO\d_Disciplinare\b_Disciplinare\"/>
    </mc:Choice>
  </mc:AlternateContent>
  <bookViews>
    <workbookView xWindow="0" yWindow="0" windowWidth="28800" windowHeight="11835"/>
  </bookViews>
  <sheets>
    <sheet name="ProspettOffer" sheetId="1" r:id="rId1"/>
  </sheets>
  <definedNames>
    <definedName name="_xlnm.Print_Titles" localSheetId="0">ProspettOffer!$1:$2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129" i="1" l="1"/>
  <c r="O128" i="1"/>
  <c r="O127" i="1"/>
  <c r="O126" i="1"/>
  <c r="O125" i="1"/>
  <c r="O124" i="1"/>
  <c r="L119" i="1"/>
  <c r="N119" i="1" s="1"/>
  <c r="O119" i="1" s="1"/>
  <c r="I119" i="1"/>
  <c r="J119" i="1" s="1"/>
  <c r="L117" i="1"/>
  <c r="H117" i="1"/>
  <c r="F117" i="1"/>
  <c r="I117" i="1" s="1"/>
  <c r="L116" i="1"/>
  <c r="H116" i="1"/>
  <c r="F116" i="1"/>
  <c r="I116" i="1" s="1"/>
  <c r="L115" i="1"/>
  <c r="H115" i="1"/>
  <c r="F115" i="1"/>
  <c r="I115" i="1" s="1"/>
  <c r="L114" i="1"/>
  <c r="H114" i="1"/>
  <c r="F114" i="1"/>
  <c r="L113" i="1"/>
  <c r="H113" i="1"/>
  <c r="F113" i="1"/>
  <c r="I113" i="1" s="1"/>
  <c r="L112" i="1"/>
  <c r="H112" i="1"/>
  <c r="F112" i="1"/>
  <c r="I112" i="1" s="1"/>
  <c r="L111" i="1"/>
  <c r="H111" i="1"/>
  <c r="F111" i="1"/>
  <c r="I111" i="1" s="1"/>
  <c r="L110" i="1"/>
  <c r="H110" i="1"/>
  <c r="F110" i="1"/>
  <c r="L109" i="1"/>
  <c r="H109" i="1"/>
  <c r="F109" i="1"/>
  <c r="I109" i="1" s="1"/>
  <c r="L108" i="1"/>
  <c r="H108" i="1"/>
  <c r="F108" i="1"/>
  <c r="L107" i="1"/>
  <c r="H107" i="1"/>
  <c r="F107" i="1"/>
  <c r="I107" i="1" s="1"/>
  <c r="L106" i="1"/>
  <c r="H106" i="1"/>
  <c r="F106" i="1"/>
  <c r="L105" i="1"/>
  <c r="H105" i="1"/>
  <c r="F105" i="1"/>
  <c r="I105" i="1" s="1"/>
  <c r="L104" i="1"/>
  <c r="H104" i="1"/>
  <c r="F104" i="1"/>
  <c r="L103" i="1"/>
  <c r="H103" i="1"/>
  <c r="F103" i="1"/>
  <c r="I103" i="1" s="1"/>
  <c r="L102" i="1"/>
  <c r="H102" i="1"/>
  <c r="F102" i="1"/>
  <c r="L101" i="1"/>
  <c r="H101" i="1"/>
  <c r="F101" i="1"/>
  <c r="I101" i="1" s="1"/>
  <c r="L100" i="1"/>
  <c r="H100" i="1"/>
  <c r="F100" i="1"/>
  <c r="L99" i="1"/>
  <c r="H99" i="1"/>
  <c r="F99" i="1"/>
  <c r="I99" i="1" s="1"/>
  <c r="L98" i="1"/>
  <c r="H98" i="1"/>
  <c r="F98" i="1"/>
  <c r="L97" i="1"/>
  <c r="H97" i="1"/>
  <c r="F97" i="1"/>
  <c r="I97" i="1" s="1"/>
  <c r="L96" i="1"/>
  <c r="H96" i="1"/>
  <c r="F96" i="1"/>
  <c r="L93" i="1"/>
  <c r="H93" i="1"/>
  <c r="F93" i="1"/>
  <c r="I93" i="1" s="1"/>
  <c r="L92" i="1"/>
  <c r="H92" i="1"/>
  <c r="F92" i="1"/>
  <c r="L91" i="1"/>
  <c r="H91" i="1"/>
  <c r="F91" i="1"/>
  <c r="I91" i="1" s="1"/>
  <c r="L90" i="1"/>
  <c r="H90" i="1"/>
  <c r="F90" i="1"/>
  <c r="L89" i="1"/>
  <c r="H89" i="1"/>
  <c r="F89" i="1"/>
  <c r="I89" i="1" s="1"/>
  <c r="L88" i="1"/>
  <c r="H88" i="1"/>
  <c r="F88" i="1"/>
  <c r="L87" i="1"/>
  <c r="H87" i="1"/>
  <c r="F87" i="1"/>
  <c r="I87" i="1" s="1"/>
  <c r="L85" i="1"/>
  <c r="H85" i="1"/>
  <c r="F85" i="1"/>
  <c r="L84" i="1"/>
  <c r="H84" i="1"/>
  <c r="F84" i="1"/>
  <c r="I84" i="1" s="1"/>
  <c r="L83" i="1"/>
  <c r="H83" i="1"/>
  <c r="F83" i="1"/>
  <c r="L82" i="1"/>
  <c r="H82" i="1"/>
  <c r="F82" i="1"/>
  <c r="I82" i="1" s="1"/>
  <c r="E81" i="1"/>
  <c r="L80" i="1"/>
  <c r="H80" i="1"/>
  <c r="F80" i="1"/>
  <c r="G80" i="1" s="1"/>
  <c r="L79" i="1"/>
  <c r="H79" i="1"/>
  <c r="F79" i="1"/>
  <c r="L78" i="1"/>
  <c r="I78" i="1"/>
  <c r="H78" i="1"/>
  <c r="F78" i="1"/>
  <c r="G78" i="1" s="1"/>
  <c r="L77" i="1"/>
  <c r="H77" i="1"/>
  <c r="F77" i="1"/>
  <c r="L76" i="1"/>
  <c r="I76" i="1"/>
  <c r="H76" i="1"/>
  <c r="F76" i="1"/>
  <c r="G76" i="1" s="1"/>
  <c r="L75" i="1"/>
  <c r="H75" i="1"/>
  <c r="F75" i="1"/>
  <c r="L74" i="1"/>
  <c r="I74" i="1"/>
  <c r="H74" i="1"/>
  <c r="F74" i="1"/>
  <c r="G74" i="1" s="1"/>
  <c r="L73" i="1"/>
  <c r="H73" i="1"/>
  <c r="F73" i="1"/>
  <c r="L71" i="1"/>
  <c r="I71" i="1"/>
  <c r="H71" i="1"/>
  <c r="F71" i="1"/>
  <c r="G71" i="1" s="1"/>
  <c r="L70" i="1"/>
  <c r="H70" i="1"/>
  <c r="F70" i="1"/>
  <c r="L69" i="1"/>
  <c r="I69" i="1"/>
  <c r="H69" i="1"/>
  <c r="F69" i="1"/>
  <c r="G69" i="1" s="1"/>
  <c r="L68" i="1"/>
  <c r="H68" i="1"/>
  <c r="F68" i="1"/>
  <c r="L67" i="1"/>
  <c r="I67" i="1"/>
  <c r="H67" i="1"/>
  <c r="F67" i="1"/>
  <c r="G67" i="1" s="1"/>
  <c r="L66" i="1"/>
  <c r="H66" i="1"/>
  <c r="F66" i="1"/>
  <c r="L65" i="1"/>
  <c r="I65" i="1"/>
  <c r="H65" i="1"/>
  <c r="F65" i="1"/>
  <c r="G65" i="1" s="1"/>
  <c r="L64" i="1"/>
  <c r="H64" i="1"/>
  <c r="F64" i="1"/>
  <c r="L63" i="1"/>
  <c r="I63" i="1"/>
  <c r="H63" i="1"/>
  <c r="F63" i="1"/>
  <c r="G63" i="1" s="1"/>
  <c r="L62" i="1"/>
  <c r="H62" i="1"/>
  <c r="F62" i="1"/>
  <c r="L61" i="1"/>
  <c r="I61" i="1"/>
  <c r="H61" i="1"/>
  <c r="F61" i="1"/>
  <c r="G61" i="1" s="1"/>
  <c r="L60" i="1"/>
  <c r="H60" i="1"/>
  <c r="F60" i="1"/>
  <c r="L58" i="1"/>
  <c r="H58" i="1"/>
  <c r="F58" i="1"/>
  <c r="I58" i="1" s="1"/>
  <c r="O57" i="1"/>
  <c r="O56" i="1"/>
  <c r="O55" i="1"/>
  <c r="L54" i="1"/>
  <c r="H54" i="1"/>
  <c r="F54" i="1"/>
  <c r="I54" i="1" s="1"/>
  <c r="L53" i="1"/>
  <c r="I53" i="1"/>
  <c r="H53" i="1"/>
  <c r="G53" i="1"/>
  <c r="F53" i="1"/>
  <c r="L52" i="1"/>
  <c r="H52" i="1"/>
  <c r="F52" i="1"/>
  <c r="L51" i="1"/>
  <c r="I51" i="1"/>
  <c r="H51" i="1"/>
  <c r="G51" i="1"/>
  <c r="F51" i="1"/>
  <c r="L49" i="1"/>
  <c r="H49" i="1"/>
  <c r="F49" i="1"/>
  <c r="O48" i="1"/>
  <c r="L47" i="1"/>
  <c r="H47" i="1"/>
  <c r="F47" i="1"/>
  <c r="L46" i="1"/>
  <c r="I46" i="1"/>
  <c r="H46" i="1"/>
  <c r="G46" i="1"/>
  <c r="F46" i="1"/>
  <c r="L45" i="1"/>
  <c r="H45" i="1"/>
  <c r="F45" i="1"/>
  <c r="L43" i="1"/>
  <c r="I43" i="1"/>
  <c r="H43" i="1"/>
  <c r="G43" i="1"/>
  <c r="F43" i="1"/>
  <c r="L42" i="1"/>
  <c r="H42" i="1"/>
  <c r="F42" i="1"/>
  <c r="L41" i="1"/>
  <c r="I41" i="1"/>
  <c r="H41" i="1"/>
  <c r="G41" i="1"/>
  <c r="F41" i="1"/>
  <c r="L40" i="1"/>
  <c r="H40" i="1"/>
  <c r="F40" i="1"/>
  <c r="L39" i="1"/>
  <c r="I39" i="1"/>
  <c r="H39" i="1"/>
  <c r="G39" i="1"/>
  <c r="F39" i="1"/>
  <c r="L38" i="1"/>
  <c r="H38" i="1"/>
  <c r="F38" i="1"/>
  <c r="L37" i="1"/>
  <c r="I37" i="1"/>
  <c r="H37" i="1"/>
  <c r="G37" i="1"/>
  <c r="F37" i="1"/>
  <c r="L36" i="1"/>
  <c r="H36" i="1"/>
  <c r="F36" i="1"/>
  <c r="L35" i="1"/>
  <c r="I35" i="1"/>
  <c r="H35" i="1"/>
  <c r="G35" i="1"/>
  <c r="F35" i="1"/>
  <c r="L34" i="1"/>
  <c r="H34" i="1"/>
  <c r="F34" i="1"/>
  <c r="L33" i="1"/>
  <c r="I33" i="1"/>
  <c r="H33" i="1"/>
  <c r="G33" i="1"/>
  <c r="F33" i="1"/>
  <c r="L31" i="1"/>
  <c r="H31" i="1"/>
  <c r="F31" i="1"/>
  <c r="L30" i="1"/>
  <c r="I30" i="1"/>
  <c r="H30" i="1"/>
  <c r="G30" i="1"/>
  <c r="F30" i="1"/>
  <c r="L29" i="1"/>
  <c r="H29" i="1"/>
  <c r="F29" i="1"/>
  <c r="L28" i="1"/>
  <c r="I28" i="1"/>
  <c r="H28" i="1"/>
  <c r="G28" i="1"/>
  <c r="F28" i="1"/>
  <c r="L27" i="1"/>
  <c r="H27" i="1"/>
  <c r="F27" i="1"/>
  <c r="L26" i="1"/>
  <c r="I26" i="1"/>
  <c r="H26" i="1"/>
  <c r="G26" i="1"/>
  <c r="F26" i="1"/>
  <c r="L25" i="1"/>
  <c r="H25" i="1"/>
  <c r="F25" i="1"/>
  <c r="L24" i="1"/>
  <c r="I24" i="1"/>
  <c r="H24" i="1"/>
  <c r="G24" i="1"/>
  <c r="F24" i="1"/>
  <c r="L23" i="1"/>
  <c r="H23" i="1"/>
  <c r="F23" i="1"/>
  <c r="L22" i="1"/>
  <c r="I22" i="1"/>
  <c r="H22" i="1"/>
  <c r="G22" i="1"/>
  <c r="F22" i="1"/>
  <c r="L21" i="1"/>
  <c r="H21" i="1"/>
  <c r="F21" i="1"/>
  <c r="L20" i="1"/>
  <c r="I20" i="1"/>
  <c r="H20" i="1"/>
  <c r="G20" i="1"/>
  <c r="F20" i="1"/>
  <c r="L19" i="1"/>
  <c r="H19" i="1"/>
  <c r="F19" i="1"/>
  <c r="L18" i="1"/>
  <c r="I18" i="1"/>
  <c r="H18" i="1"/>
  <c r="G18" i="1"/>
  <c r="F18" i="1"/>
  <c r="L17" i="1"/>
  <c r="H17" i="1"/>
  <c r="F17" i="1"/>
  <c r="L16" i="1"/>
  <c r="I16" i="1"/>
  <c r="H16" i="1"/>
  <c r="G16" i="1"/>
  <c r="F16" i="1"/>
  <c r="L15" i="1"/>
  <c r="I15" i="1"/>
  <c r="H15" i="1"/>
  <c r="F15" i="1"/>
  <c r="G15" i="1" s="1"/>
  <c r="L14" i="1"/>
  <c r="H14" i="1"/>
  <c r="F14" i="1"/>
  <c r="I14" i="1" s="1"/>
  <c r="L13" i="1"/>
  <c r="H13" i="1"/>
  <c r="F13" i="1"/>
  <c r="I13" i="1" s="1"/>
  <c r="L12" i="1"/>
  <c r="I12" i="1"/>
  <c r="H12" i="1"/>
  <c r="F12" i="1"/>
  <c r="G12" i="1" s="1"/>
  <c r="L9" i="1"/>
  <c r="I9" i="1"/>
  <c r="H9" i="1"/>
  <c r="F9" i="1"/>
  <c r="G9" i="1" s="1"/>
  <c r="L8" i="1"/>
  <c r="H8" i="1"/>
  <c r="F8" i="1"/>
  <c r="I8" i="1" s="1"/>
  <c r="L7" i="1"/>
  <c r="H7" i="1"/>
  <c r="G7" i="1"/>
  <c r="J7" i="1" s="1"/>
  <c r="F7" i="1"/>
  <c r="I7" i="1" s="1"/>
  <c r="L6" i="1"/>
  <c r="I6" i="1"/>
  <c r="H6" i="1"/>
  <c r="F6" i="1"/>
  <c r="G6" i="1" s="1"/>
  <c r="L5" i="1"/>
  <c r="H5" i="1"/>
  <c r="F5" i="1"/>
  <c r="G5" i="1" s="1"/>
  <c r="J6" i="1" l="1"/>
  <c r="M6" i="1"/>
  <c r="N6" i="1" s="1"/>
  <c r="O6" i="1" s="1"/>
  <c r="J12" i="1"/>
  <c r="M12" i="1"/>
  <c r="N12" i="1" s="1"/>
  <c r="O12" i="1" s="1"/>
  <c r="I80" i="1"/>
  <c r="G82" i="1"/>
  <c r="G84" i="1"/>
  <c r="J84" i="1" s="1"/>
  <c r="G87" i="1"/>
  <c r="M87" i="1" s="1"/>
  <c r="N87" i="1" s="1"/>
  <c r="O87" i="1" s="1"/>
  <c r="G89" i="1"/>
  <c r="G91" i="1"/>
  <c r="G93" i="1"/>
  <c r="J93" i="1" s="1"/>
  <c r="G97" i="1"/>
  <c r="M97" i="1" s="1"/>
  <c r="N97" i="1" s="1"/>
  <c r="O97" i="1" s="1"/>
  <c r="G99" i="1"/>
  <c r="G101" i="1"/>
  <c r="G103" i="1"/>
  <c r="J103" i="1" s="1"/>
  <c r="G105" i="1"/>
  <c r="M105" i="1" s="1"/>
  <c r="N105" i="1" s="1"/>
  <c r="O105" i="1" s="1"/>
  <c r="G107" i="1"/>
  <c r="G109" i="1"/>
  <c r="G111" i="1"/>
  <c r="J111" i="1" s="1"/>
  <c r="G113" i="1"/>
  <c r="M113" i="1" s="1"/>
  <c r="N113" i="1" s="1"/>
  <c r="O113" i="1" s="1"/>
  <c r="G115" i="1"/>
  <c r="J115" i="1" s="1"/>
  <c r="G117" i="1"/>
  <c r="M117" i="1" s="1"/>
  <c r="N117" i="1" s="1"/>
  <c r="O117" i="1" s="1"/>
  <c r="G13" i="1"/>
  <c r="J13" i="1" s="1"/>
  <c r="G54" i="1"/>
  <c r="M54" i="1" s="1"/>
  <c r="N54" i="1" s="1"/>
  <c r="O54" i="1" s="1"/>
  <c r="I5" i="1"/>
  <c r="M5" i="1"/>
  <c r="N5" i="1" s="1"/>
  <c r="J5" i="1"/>
  <c r="M9" i="1"/>
  <c r="N9" i="1" s="1"/>
  <c r="O9" i="1" s="1"/>
  <c r="J9" i="1"/>
  <c r="M15" i="1"/>
  <c r="N15" i="1" s="1"/>
  <c r="O15" i="1" s="1"/>
  <c r="J15" i="1"/>
  <c r="G19" i="1"/>
  <c r="I19" i="1"/>
  <c r="G23" i="1"/>
  <c r="I23" i="1"/>
  <c r="G27" i="1"/>
  <c r="I27" i="1"/>
  <c r="G31" i="1"/>
  <c r="I31" i="1"/>
  <c r="G40" i="1"/>
  <c r="I40" i="1"/>
  <c r="M7" i="1"/>
  <c r="N7" i="1" s="1"/>
  <c r="O7" i="1" s="1"/>
  <c r="G8" i="1"/>
  <c r="M13" i="1"/>
  <c r="N13" i="1" s="1"/>
  <c r="O13" i="1" s="1"/>
  <c r="G14" i="1"/>
  <c r="I17" i="1"/>
  <c r="G17" i="1"/>
  <c r="I21" i="1"/>
  <c r="G21" i="1"/>
  <c r="I25" i="1"/>
  <c r="G25" i="1"/>
  <c r="I29" i="1"/>
  <c r="G29" i="1"/>
  <c r="I34" i="1"/>
  <c r="G34" i="1"/>
  <c r="G36" i="1"/>
  <c r="I36" i="1"/>
  <c r="I38" i="1"/>
  <c r="G38" i="1"/>
  <c r="J51" i="1"/>
  <c r="M51" i="1"/>
  <c r="N51" i="1" s="1"/>
  <c r="O51" i="1" s="1"/>
  <c r="I141" i="1"/>
  <c r="J16" i="1"/>
  <c r="M16" i="1"/>
  <c r="N16" i="1" s="1"/>
  <c r="O16" i="1" s="1"/>
  <c r="M18" i="1"/>
  <c r="N18" i="1" s="1"/>
  <c r="O18" i="1" s="1"/>
  <c r="J18" i="1"/>
  <c r="J20" i="1"/>
  <c r="M20" i="1"/>
  <c r="N20" i="1" s="1"/>
  <c r="O20" i="1" s="1"/>
  <c r="M22" i="1"/>
  <c r="N22" i="1" s="1"/>
  <c r="O22" i="1" s="1"/>
  <c r="J22" i="1"/>
  <c r="J24" i="1"/>
  <c r="M24" i="1"/>
  <c r="N24" i="1" s="1"/>
  <c r="O24" i="1" s="1"/>
  <c r="M26" i="1"/>
  <c r="N26" i="1" s="1"/>
  <c r="O26" i="1" s="1"/>
  <c r="J26" i="1"/>
  <c r="J28" i="1"/>
  <c r="M28" i="1"/>
  <c r="N28" i="1" s="1"/>
  <c r="O28" i="1" s="1"/>
  <c r="M30" i="1"/>
  <c r="N30" i="1" s="1"/>
  <c r="O30" i="1" s="1"/>
  <c r="J30" i="1"/>
  <c r="J33" i="1"/>
  <c r="M33" i="1"/>
  <c r="N33" i="1" s="1"/>
  <c r="O33" i="1" s="1"/>
  <c r="M35" i="1"/>
  <c r="N35" i="1" s="1"/>
  <c r="O35" i="1" s="1"/>
  <c r="J35" i="1"/>
  <c r="J37" i="1"/>
  <c r="M37" i="1"/>
  <c r="N37" i="1" s="1"/>
  <c r="O37" i="1" s="1"/>
  <c r="M39" i="1"/>
  <c r="N39" i="1" s="1"/>
  <c r="O39" i="1" s="1"/>
  <c r="J39" i="1"/>
  <c r="J41" i="1"/>
  <c r="M41" i="1"/>
  <c r="N41" i="1" s="1"/>
  <c r="O41" i="1" s="1"/>
  <c r="M43" i="1"/>
  <c r="N43" i="1" s="1"/>
  <c r="O43" i="1" s="1"/>
  <c r="J43" i="1"/>
  <c r="J46" i="1"/>
  <c r="M46" i="1"/>
  <c r="N46" i="1" s="1"/>
  <c r="O46" i="1" s="1"/>
  <c r="G49" i="1"/>
  <c r="I49" i="1"/>
  <c r="I52" i="1"/>
  <c r="G52" i="1"/>
  <c r="I42" i="1"/>
  <c r="G42" i="1"/>
  <c r="G45" i="1"/>
  <c r="I45" i="1"/>
  <c r="I47" i="1"/>
  <c r="G47" i="1"/>
  <c r="M53" i="1"/>
  <c r="N53" i="1" s="1"/>
  <c r="O53" i="1" s="1"/>
  <c r="J53" i="1"/>
  <c r="G58" i="1"/>
  <c r="M61" i="1"/>
  <c r="N61" i="1" s="1"/>
  <c r="O61" i="1" s="1"/>
  <c r="J61" i="1"/>
  <c r="J63" i="1"/>
  <c r="M63" i="1"/>
  <c r="N63" i="1" s="1"/>
  <c r="O63" i="1" s="1"/>
  <c r="M65" i="1"/>
  <c r="N65" i="1" s="1"/>
  <c r="O65" i="1" s="1"/>
  <c r="J65" i="1"/>
  <c r="J67" i="1"/>
  <c r="M67" i="1"/>
  <c r="N67" i="1" s="1"/>
  <c r="O67" i="1" s="1"/>
  <c r="M69" i="1"/>
  <c r="N69" i="1" s="1"/>
  <c r="O69" i="1" s="1"/>
  <c r="J69" i="1"/>
  <c r="J71" i="1"/>
  <c r="M71" i="1"/>
  <c r="N71" i="1" s="1"/>
  <c r="O71" i="1" s="1"/>
  <c r="M74" i="1"/>
  <c r="N74" i="1" s="1"/>
  <c r="O74" i="1" s="1"/>
  <c r="J74" i="1"/>
  <c r="J76" i="1"/>
  <c r="M76" i="1"/>
  <c r="N76" i="1" s="1"/>
  <c r="O76" i="1" s="1"/>
  <c r="M78" i="1"/>
  <c r="N78" i="1" s="1"/>
  <c r="O78" i="1" s="1"/>
  <c r="J78" i="1"/>
  <c r="J80" i="1"/>
  <c r="M80" i="1"/>
  <c r="N80" i="1" s="1"/>
  <c r="O80" i="1" s="1"/>
  <c r="G83" i="1"/>
  <c r="I83" i="1"/>
  <c r="I85" i="1"/>
  <c r="G85" i="1"/>
  <c r="G88" i="1"/>
  <c r="I88" i="1"/>
  <c r="I90" i="1"/>
  <c r="G90" i="1"/>
  <c r="G92" i="1"/>
  <c r="I92" i="1"/>
  <c r="I96" i="1"/>
  <c r="G96" i="1"/>
  <c r="G98" i="1"/>
  <c r="I98" i="1"/>
  <c r="I100" i="1"/>
  <c r="G100" i="1"/>
  <c r="G102" i="1"/>
  <c r="I102" i="1"/>
  <c r="I104" i="1"/>
  <c r="G104" i="1"/>
  <c r="G106" i="1"/>
  <c r="I106" i="1"/>
  <c r="I108" i="1"/>
  <c r="G108" i="1"/>
  <c r="G110" i="1"/>
  <c r="I110" i="1"/>
  <c r="G114" i="1"/>
  <c r="I114" i="1"/>
  <c r="J117" i="1"/>
  <c r="I60" i="1"/>
  <c r="G60" i="1"/>
  <c r="G62" i="1"/>
  <c r="I62" i="1"/>
  <c r="I64" i="1"/>
  <c r="G64" i="1"/>
  <c r="G66" i="1"/>
  <c r="I66" i="1"/>
  <c r="I68" i="1"/>
  <c r="G68" i="1"/>
  <c r="G70" i="1"/>
  <c r="I70" i="1"/>
  <c r="I73" i="1"/>
  <c r="G73" i="1"/>
  <c r="G75" i="1"/>
  <c r="I75" i="1"/>
  <c r="I77" i="1"/>
  <c r="G77" i="1"/>
  <c r="G79" i="1"/>
  <c r="I79" i="1"/>
  <c r="M82" i="1"/>
  <c r="N82" i="1" s="1"/>
  <c r="O82" i="1" s="1"/>
  <c r="J82" i="1"/>
  <c r="J87" i="1"/>
  <c r="J89" i="1"/>
  <c r="M89" i="1"/>
  <c r="N89" i="1" s="1"/>
  <c r="O89" i="1" s="1"/>
  <c r="M91" i="1"/>
  <c r="N91" i="1" s="1"/>
  <c r="O91" i="1" s="1"/>
  <c r="J91" i="1"/>
  <c r="J97" i="1"/>
  <c r="J99" i="1"/>
  <c r="M99" i="1"/>
  <c r="N99" i="1" s="1"/>
  <c r="O99" i="1" s="1"/>
  <c r="M101" i="1"/>
  <c r="N101" i="1" s="1"/>
  <c r="O101" i="1" s="1"/>
  <c r="J101" i="1"/>
  <c r="J105" i="1"/>
  <c r="J107" i="1"/>
  <c r="M107" i="1"/>
  <c r="N107" i="1" s="1"/>
  <c r="O107" i="1" s="1"/>
  <c r="M109" i="1"/>
  <c r="N109" i="1" s="1"/>
  <c r="O109" i="1" s="1"/>
  <c r="J109" i="1"/>
  <c r="G112" i="1"/>
  <c r="M115" i="1"/>
  <c r="N115" i="1" s="1"/>
  <c r="O115" i="1" s="1"/>
  <c r="G116" i="1"/>
  <c r="M93" i="1" l="1"/>
  <c r="N93" i="1" s="1"/>
  <c r="O93" i="1" s="1"/>
  <c r="I140" i="1"/>
  <c r="M103" i="1"/>
  <c r="N103" i="1" s="1"/>
  <c r="O103" i="1" s="1"/>
  <c r="M84" i="1"/>
  <c r="N84" i="1" s="1"/>
  <c r="O84" i="1" s="1"/>
  <c r="J113" i="1"/>
  <c r="M111" i="1"/>
  <c r="N111" i="1" s="1"/>
  <c r="O111" i="1" s="1"/>
  <c r="J54" i="1"/>
  <c r="J77" i="1"/>
  <c r="M77" i="1"/>
  <c r="N77" i="1" s="1"/>
  <c r="O77" i="1" s="1"/>
  <c r="J60" i="1"/>
  <c r="M60" i="1"/>
  <c r="N60" i="1" s="1"/>
  <c r="O60" i="1" s="1"/>
  <c r="J36" i="1"/>
  <c r="M36" i="1"/>
  <c r="N36" i="1" s="1"/>
  <c r="O36" i="1" s="1"/>
  <c r="M40" i="1"/>
  <c r="N40" i="1" s="1"/>
  <c r="O40" i="1" s="1"/>
  <c r="J40" i="1"/>
  <c r="J27" i="1"/>
  <c r="M27" i="1"/>
  <c r="N27" i="1" s="1"/>
  <c r="O27" i="1" s="1"/>
  <c r="J19" i="1"/>
  <c r="M19" i="1"/>
  <c r="N19" i="1" s="1"/>
  <c r="O19" i="1" s="1"/>
  <c r="J64" i="1"/>
  <c r="M64" i="1"/>
  <c r="N64" i="1" s="1"/>
  <c r="O64" i="1" s="1"/>
  <c r="J52" i="1"/>
  <c r="M52" i="1"/>
  <c r="N52" i="1" s="1"/>
  <c r="O52" i="1" s="1"/>
  <c r="J38" i="1"/>
  <c r="M38" i="1"/>
  <c r="N38" i="1" s="1"/>
  <c r="O38" i="1" s="1"/>
  <c r="J34" i="1"/>
  <c r="M34" i="1"/>
  <c r="N34" i="1" s="1"/>
  <c r="O34" i="1" s="1"/>
  <c r="J25" i="1"/>
  <c r="M25" i="1"/>
  <c r="N25" i="1" s="1"/>
  <c r="O25" i="1" s="1"/>
  <c r="J17" i="1"/>
  <c r="M17" i="1"/>
  <c r="N17" i="1" s="1"/>
  <c r="O17" i="1" s="1"/>
  <c r="M8" i="1"/>
  <c r="N8" i="1" s="1"/>
  <c r="O8" i="1" s="1"/>
  <c r="J8" i="1"/>
  <c r="J73" i="1"/>
  <c r="M73" i="1"/>
  <c r="N73" i="1" s="1"/>
  <c r="O73" i="1" s="1"/>
  <c r="M114" i="1"/>
  <c r="N114" i="1" s="1"/>
  <c r="O114" i="1" s="1"/>
  <c r="J114" i="1"/>
  <c r="J102" i="1"/>
  <c r="M102" i="1"/>
  <c r="N102" i="1" s="1"/>
  <c r="O102" i="1" s="1"/>
  <c r="J92" i="1"/>
  <c r="M92" i="1"/>
  <c r="N92" i="1" s="1"/>
  <c r="O92" i="1" s="1"/>
  <c r="J83" i="1"/>
  <c r="M83" i="1"/>
  <c r="N83" i="1" s="1"/>
  <c r="O83" i="1" s="1"/>
  <c r="J112" i="1"/>
  <c r="M112" i="1"/>
  <c r="N112" i="1" s="1"/>
  <c r="O112" i="1" s="1"/>
  <c r="J108" i="1"/>
  <c r="M108" i="1"/>
  <c r="N108" i="1" s="1"/>
  <c r="O108" i="1" s="1"/>
  <c r="J104" i="1"/>
  <c r="M104" i="1"/>
  <c r="N104" i="1" s="1"/>
  <c r="O104" i="1" s="1"/>
  <c r="J100" i="1"/>
  <c r="M100" i="1"/>
  <c r="N100" i="1" s="1"/>
  <c r="O100" i="1" s="1"/>
  <c r="J96" i="1"/>
  <c r="M96" i="1"/>
  <c r="N96" i="1" s="1"/>
  <c r="O96" i="1" s="1"/>
  <c r="J90" i="1"/>
  <c r="M90" i="1"/>
  <c r="N90" i="1" s="1"/>
  <c r="O90" i="1" s="1"/>
  <c r="J85" i="1"/>
  <c r="M85" i="1"/>
  <c r="N85" i="1" s="1"/>
  <c r="O85" i="1" s="1"/>
  <c r="J58" i="1"/>
  <c r="M58" i="1"/>
  <c r="N58" i="1" s="1"/>
  <c r="O58" i="1" s="1"/>
  <c r="M47" i="1"/>
  <c r="N47" i="1" s="1"/>
  <c r="O47" i="1" s="1"/>
  <c r="J47" i="1"/>
  <c r="M42" i="1"/>
  <c r="N42" i="1" s="1"/>
  <c r="O42" i="1" s="1"/>
  <c r="J42" i="1"/>
  <c r="J31" i="1"/>
  <c r="M31" i="1"/>
  <c r="N31" i="1" s="1"/>
  <c r="O31" i="1" s="1"/>
  <c r="J23" i="1"/>
  <c r="M23" i="1"/>
  <c r="N23" i="1" s="1"/>
  <c r="O23" i="1" s="1"/>
  <c r="J116" i="1"/>
  <c r="M116" i="1"/>
  <c r="N116" i="1" s="1"/>
  <c r="O116" i="1" s="1"/>
  <c r="J68" i="1"/>
  <c r="M68" i="1"/>
  <c r="N68" i="1" s="1"/>
  <c r="O68" i="1" s="1"/>
  <c r="M110" i="1"/>
  <c r="N110" i="1" s="1"/>
  <c r="O110" i="1" s="1"/>
  <c r="J110" i="1"/>
  <c r="J106" i="1"/>
  <c r="M106" i="1"/>
  <c r="N106" i="1" s="1"/>
  <c r="O106" i="1" s="1"/>
  <c r="J98" i="1"/>
  <c r="M98" i="1"/>
  <c r="N98" i="1" s="1"/>
  <c r="O98" i="1" s="1"/>
  <c r="J88" i="1"/>
  <c r="M88" i="1"/>
  <c r="N88" i="1" s="1"/>
  <c r="O88" i="1" s="1"/>
  <c r="M45" i="1"/>
  <c r="N45" i="1" s="1"/>
  <c r="O45" i="1" s="1"/>
  <c r="J45" i="1"/>
  <c r="J79" i="1"/>
  <c r="M79" i="1"/>
  <c r="N79" i="1" s="1"/>
  <c r="O79" i="1" s="1"/>
  <c r="J75" i="1"/>
  <c r="M75" i="1"/>
  <c r="N75" i="1" s="1"/>
  <c r="O75" i="1" s="1"/>
  <c r="J70" i="1"/>
  <c r="M70" i="1"/>
  <c r="N70" i="1" s="1"/>
  <c r="O70" i="1" s="1"/>
  <c r="J66" i="1"/>
  <c r="M66" i="1"/>
  <c r="N66" i="1" s="1"/>
  <c r="O66" i="1" s="1"/>
  <c r="J62" i="1"/>
  <c r="M62" i="1"/>
  <c r="N62" i="1" s="1"/>
  <c r="O62" i="1" s="1"/>
  <c r="M49" i="1"/>
  <c r="N49" i="1" s="1"/>
  <c r="O49" i="1" s="1"/>
  <c r="J49" i="1"/>
  <c r="J29" i="1"/>
  <c r="M29" i="1"/>
  <c r="N29" i="1" s="1"/>
  <c r="O29" i="1" s="1"/>
  <c r="J21" i="1"/>
  <c r="M21" i="1"/>
  <c r="N21" i="1" s="1"/>
  <c r="O21" i="1" s="1"/>
  <c r="M14" i="1"/>
  <c r="N14" i="1" s="1"/>
  <c r="O14" i="1" s="1"/>
  <c r="J14" i="1"/>
  <c r="O5" i="1"/>
  <c r="J140" i="1" l="1"/>
  <c r="J141" i="1" s="1"/>
  <c r="O121" i="1"/>
  <c r="O132" i="1" s="1"/>
  <c r="N121" i="1"/>
</calcChain>
</file>

<file path=xl/sharedStrings.xml><?xml version="1.0" encoding="utf-8"?>
<sst xmlns="http://schemas.openxmlformats.org/spreadsheetml/2006/main" count="254" uniqueCount="152">
  <si>
    <t>PROSPETTO OFFERTA</t>
  </si>
  <si>
    <t>PREZZO UNITARIO [€] (IVA ESCLUSA)</t>
  </si>
  <si>
    <t>UNITÀ DI MISURA</t>
  </si>
  <si>
    <t>FABBISOGNO ANNUO STIMATO</t>
  </si>
  <si>
    <t>QUOTA ONERI SICUREZZA
 (non soggetta a ribasso)</t>
  </si>
  <si>
    <t>QUOTA SOGGETTA A RIBASSO</t>
  </si>
  <si>
    <t>IMPORTO ANNUO [€] (IVA ESCLUSA)</t>
  </si>
  <si>
    <t>ONERI SICUREZZA NON SOGGETTI A RIBASSO</t>
  </si>
  <si>
    <t>IMPORTO ANNUO SOGGETTO A RIBASSO</t>
  </si>
  <si>
    <t>RIBASSO OFFERTO</t>
  </si>
  <si>
    <t>RIBASSO</t>
  </si>
  <si>
    <t>PREZZO UNITARIO [€] OFFERTO (IVA_ESCLUSA)</t>
  </si>
  <si>
    <t>IMPORTO ANNUO OFFERTO [€] (IVA_ESCLUSA)</t>
  </si>
  <si>
    <t>IMPORTO TRIENNALE OFFERTO [€] (IVA_ESCLUSA)</t>
  </si>
  <si>
    <t>GAS – FARMACI AIC</t>
  </si>
  <si>
    <t>OSSIGENO LIQUIDO</t>
  </si>
  <si>
    <t>Ossigeno liquido AIC in contenitori criogenici fissi</t>
  </si>
  <si>
    <t>litro</t>
  </si>
  <si>
    <t xml:space="preserve">Ossigeno liquido AIC in contenitori criogenici mobili da circa 20 litri (circa 17,5 m3) </t>
  </si>
  <si>
    <t>contenitore</t>
  </si>
  <si>
    <t xml:space="preserve">Ossigeno liquido AIC in contenitori criogenici mobili da circa 30 litri (circa 26,5 m3) </t>
  </si>
  <si>
    <t xml:space="preserve">Ossigeno liquido AIC in contenitori criogenici mobili da circa 35 litri (circa 30,6 m3) </t>
  </si>
  <si>
    <t xml:space="preserve">Ossigeno liquido AIC in contenitori criogenici mobili di volume pari o maggiore a 40 litri (35,8 m3) </t>
  </si>
  <si>
    <t>OSSIGENO COMPRESSO IN BOMBOLE</t>
  </si>
  <si>
    <t>Ossigeno gassoso AIC - bombola da 1 litro  a 200 bar</t>
  </si>
  <si>
    <t>bombola</t>
  </si>
  <si>
    <t>Ossigeno gassoso AIC - bombola da 2 litri  a 200 bar</t>
  </si>
  <si>
    <t>Ossigeno gassoso AIC - bombola da 3 litri  a 200 bar</t>
  </si>
  <si>
    <t>Ossigeno gassoso AIC - bombola da 5 litri  a 200 bar</t>
  </si>
  <si>
    <t>Ossigeno gassoso AIC - bombola da 7 litri  a 200 bar</t>
  </si>
  <si>
    <t>Ossigeno gassoso AIC - bombola da 10 litri  a 200 bar</t>
  </si>
  <si>
    <t>Ossigeno gassoso AIC - bombola da 14 litri a 200 bar</t>
  </si>
  <si>
    <t xml:space="preserve">Ossigeno gassoso AIC - bombola in acciaio o alluminio, da 2 litri a 200 bar, con valvola riduttore integrata   </t>
  </si>
  <si>
    <t xml:space="preserve">Ossigeno gassoso AIC - bombola in acciaio o alluminio, da 3 litri a 200 bar, con valvola riduttore integrata   </t>
  </si>
  <si>
    <t xml:space="preserve">Ossigeno gassoso AIC - bombola in acciaio o alluminio, da 5 litri a 200 bar, con valvola riduttore integrata   </t>
  </si>
  <si>
    <t xml:space="preserve">Ossigeno gassoso AIC - bombola in acciaio o alluminio, da 7 litri a 200 bar, con valvola riduttore integrata   </t>
  </si>
  <si>
    <t xml:space="preserve">Ossigeno gassoso AIC - bombola in acciaio o alluminio, da 10 litri a 200 bar, con valvola riduttore integrata   </t>
  </si>
  <si>
    <t xml:space="preserve">Ossigeno gassoso AIC - bombola in acciaio o alluminio, da 14 litri a 200 bar, con valvola riduttore integrata   </t>
  </si>
  <si>
    <t>Ossigeno gassoso AIC - bombola da 40 litri  a 200 bar</t>
  </si>
  <si>
    <t>Ossigeno gassoso AIC - bombola da 50 litri  a 200 bar</t>
  </si>
  <si>
    <t xml:space="preserve">Ossigeno gassoso AIC - pacchi da 12 bombole da 40 litri a 200 bar  </t>
  </si>
  <si>
    <t>pacco - bombole</t>
  </si>
  <si>
    <t xml:space="preserve">Ossigeno gassoso AIC - pacchi da 16 bombole da 40 litri a 200 bar  </t>
  </si>
  <si>
    <t xml:space="preserve">Ossigeno gassoso AIC - pacchi da 12 bombole da 50 litri a 200 bar  </t>
  </si>
  <si>
    <t xml:space="preserve">Ossigeno gassoso AIC - pacchi da 16 bombole da 50 litri a 200 bar  </t>
  </si>
  <si>
    <t xml:space="preserve">Ossigeno gassoso AIC - pacchi da 20 bombole da 50 litri a 200 bar  </t>
  </si>
  <si>
    <t>ARIA MEDICALE COMPRESSA IN BOMBOLE</t>
  </si>
  <si>
    <t>Aria medicinale compressa AIC - bombole da 3 litri a 200 bar</t>
  </si>
  <si>
    <t>Aria medicinale compressa AIC - bombole da 5 litri a 200 bar</t>
  </si>
  <si>
    <t>Aria medicinale compressa AIC - bombole da 7 litri a 200 bar</t>
  </si>
  <si>
    <t>Aria medicinale compressa AIC - bombole da 10 litri a 200 bar</t>
  </si>
  <si>
    <t>Aria medicinale compressa AIC - bombole da 14 litri a 200 bar</t>
  </si>
  <si>
    <t>Aria medicinale compressa AIC - bombole da 40 litri a 200 bar</t>
  </si>
  <si>
    <t>Aria medicinale compressa AIC - bombole da 50 litri a 200 bar</t>
  </si>
  <si>
    <t>Aria medicinale compressa AIC - pacchi da 12 bombole da 40 litri a 200 bar</t>
  </si>
  <si>
    <t>Aria medicinale compressa AIC - pacchi da 16 bombole da 40 litri a 200 bar</t>
  </si>
  <si>
    <t>Aria medicinale compressa AIC - pacchi da 12 bombole da 50 litri a 200 bar</t>
  </si>
  <si>
    <t>Aria medicinale compressa AIC - pacchi da 16 bombole da 50 litri a 200 bar</t>
  </si>
  <si>
    <t>PROTOSSIDO DI AZOTO IN BOMBOLE</t>
  </si>
  <si>
    <t xml:space="preserve">Protossido d'azoto gassoso FU - bombola da 14 litri (10,5 kg)   </t>
  </si>
  <si>
    <t xml:space="preserve">Protossido d'azoto gassoso FU - bombola da 40 litri (30  kg)   </t>
  </si>
  <si>
    <t xml:space="preserve">Protossido d'azoto gassoso FU-bombola da 50 litri (37,5 kg)   </t>
  </si>
  <si>
    <t>AZOTO LIQUIDO F.U.</t>
  </si>
  <si>
    <t>Azoto liquido F.U.</t>
  </si>
  <si>
    <t>litri</t>
  </si>
  <si>
    <t>GAS MARCATI DISPOSITIVO MEDICO</t>
  </si>
  <si>
    <t xml:space="preserve">Azoto liquido dispositivo medico </t>
  </si>
  <si>
    <t xml:space="preserve">Azoto liquido per dermatologia, in contenitori e/o bidoni fino a 60 litri - Dewar </t>
  </si>
  <si>
    <t>mc</t>
  </si>
  <si>
    <t>Azoto F.U. in bombole</t>
  </si>
  <si>
    <t>Anidride Carbonica DM (bombole da lt. 5-14-27-40)</t>
  </si>
  <si>
    <t>kg</t>
  </si>
  <si>
    <t>Anidride carbonica - purezza (grado 5,0) &gt; 99,999 in bombole da 30 kg</t>
  </si>
  <si>
    <t>GAS PURI</t>
  </si>
  <si>
    <t>Azoto tecnico</t>
  </si>
  <si>
    <t>Azoto purezza  &gt; 99,998%   (bombole da 10 mc)</t>
  </si>
  <si>
    <t>Azoto purezza  &gt; 99,999%   (bombole da lt. 14-50)</t>
  </si>
  <si>
    <t>Azoto purezza  &gt; 99,9999%   (bombole da lt. 14-50)</t>
  </si>
  <si>
    <t>Argon purezza  &gt; 99,995%   (bombole da lt. 14-50)</t>
  </si>
  <si>
    <t>Argon purezza  &gt; 99,999%   (bombole da lt. 14-50)</t>
  </si>
  <si>
    <t>Argon purezza  &gt; 99,999%   (bombole da lt. 5)</t>
  </si>
  <si>
    <t>Elio purezza  &gt; 99,999%      (bombole da lt. 14-50)</t>
  </si>
  <si>
    <t>Elio purezza  &gt; 99,9999%      (bombole da lt. 14-50)</t>
  </si>
  <si>
    <t>Idrogeno purezza &gt; 99,999% (bombole da 5 litri)</t>
  </si>
  <si>
    <t>Anidride carbonica purezza &gt; 99,5%   (bombole da 20 litri)</t>
  </si>
  <si>
    <t>Esafluoruro di zolfo [SF6], purezza ≥ 99,9% (bombole da kg. 8 e 18) per LINAC (ricarica)</t>
  </si>
  <si>
    <t>MISCELE BINARIE</t>
  </si>
  <si>
    <t>CO2 10% - N2 90% (bombole da 10 a 50 litri)</t>
  </si>
  <si>
    <t>Calibrazione 2: ossigeno 26% (analisi gravimetrica)  - azoto (bilanciamento) in bombole da 5 a 50 litri</t>
  </si>
  <si>
    <t xml:space="preserve">ossigeno 15,87% - CO2 4,06% - Bombole da 20 litri </t>
  </si>
  <si>
    <t>ossigeno 26% - azoto 74% - Bombole da 20 litri</t>
  </si>
  <si>
    <t>Miscela di ossido nitrico in azoto in bombole da 10 litri  a  150 bar  -  800 p.p.m. di NO</t>
  </si>
  <si>
    <t xml:space="preserve">Miscela di ossido nitrico in azoto in bombole da 20 litri  a  150 bar  -  450 p.p.m. di NO </t>
  </si>
  <si>
    <t>Miscela di ossido nitrico in azoto in bombole da 20 litri  a  200 bar  -  800 p.p.m. di NO</t>
  </si>
  <si>
    <t>Altra miscela binaria, di composizione richiesta dall'Azienda Sanitaria, in bombole sino a 50 litri</t>
  </si>
  <si>
    <t>MISCELE TERNARIE</t>
  </si>
  <si>
    <t>CO2  5% - O2 20% -Azoto 75% (bombole da 10 a 50 litri)</t>
  </si>
  <si>
    <t>Calibrazione 1: CO2  4% (analisi gravimetrica) – O2  16% (analisi gravimetrica) - azoto (bilanciamento), bombole da 5 a 50 litri</t>
  </si>
  <si>
    <t>O2  3%, CO2  5%, Azoto 92% (bombole da 10 a 50 litri)</t>
  </si>
  <si>
    <t>Altra miscela ternaria, di composizione richiesta dall'Azienda Sanitaria, in bombole sino a 50 litri</t>
  </si>
  <si>
    <t xml:space="preserve">MISCELE A 4 O 5 GAS </t>
  </si>
  <si>
    <t>CO  0,28 + He  14% + O2  21% + Azoto,  (bombola da 10 o 50 litri)</t>
  </si>
  <si>
    <t>Metano  0,3% + monossido di carbonio 0,3% + ossigeno 21%  + azoto (resto), bombola da 5, da 10 o da 50 litri</t>
  </si>
  <si>
    <t>Acetilene 0,3% + metano 0,3% + monossido di carbonio 0,3 + ossigeno 20% + azoto (resto), bombola da 10 o 50 litri</t>
  </si>
  <si>
    <t>Acetilene 0,3% + metano 0,3% + monossido di carbonio 0,3% + ossigeno 21% + azoto (resto), bombola da 10 litri</t>
  </si>
  <si>
    <t>Acetilene 0,3% + metano 0,3% + monossido di carbonio 0,3% + ossigeno 21% + azoto (resto), bombola da 50 litri</t>
  </si>
  <si>
    <t>Monossido di carbonio 0,3% + Metano 0,3% + Elio 1,04% + Ossigeno 21,20% + azoto (resto), bombola da 10 o 50 litri</t>
  </si>
  <si>
    <t>Altra miscela a 4 oppure 5 gas, di composizione richiesta dall'Azienda Sanitaria, in bombole sino a 50 litri</t>
  </si>
  <si>
    <t>DISPOSITIVI MEDICI</t>
  </si>
  <si>
    <t>Flussometri completi di innesto di vario tipo</t>
  </si>
  <si>
    <t>pezzo</t>
  </si>
  <si>
    <t>Flussometro doppio completi di innesto</t>
  </si>
  <si>
    <t>Regolatore vuoto, completo di innesto</t>
  </si>
  <si>
    <t>Umidificatori da 200 cc</t>
  </si>
  <si>
    <t>Umidificatori da 200 cc autoclavabile</t>
  </si>
  <si>
    <t>Vasi di raccolta da 300 oppure da 500 cc</t>
  </si>
  <si>
    <t>Vaso da 2000 cc in Makrolon, completo di supporto per barra</t>
  </si>
  <si>
    <t>Sacca monouso da 2000 cc</t>
  </si>
  <si>
    <t>Cestello per vaso da 2000 cc</t>
  </si>
  <si>
    <t>Aspitratore carrellato per Sala Operatoria, completo di vaso di raccolta</t>
  </si>
  <si>
    <t>Riduttori di pressione completi di umidificatore da 200cc</t>
  </si>
  <si>
    <t>Riduttori di pressione completi di flussimetro integrato per montaggio diretto sulla bombola</t>
  </si>
  <si>
    <t xml:space="preserve">Innesti per vari gas (Ossigeno, protossido, aria, vuoto), con e senza uscita a porta gomma, per prese UNI e AFNOR </t>
  </si>
  <si>
    <t>Innesto per evacuazione gas anestetici</t>
  </si>
  <si>
    <t>Tubo per vuoto</t>
  </si>
  <si>
    <t>m</t>
  </si>
  <si>
    <t>Tubo siliconato per vuoto</t>
  </si>
  <si>
    <t>Tubo retinato per ossigeno, aria, protossido, altri gas</t>
  </si>
  <si>
    <t>Unità terminali per gas vari</t>
  </si>
  <si>
    <t>sdoppiatore a Y per vari gas e con vari innesti</t>
  </si>
  <si>
    <t>carrello per bombole da lt 2 a lt 40</t>
  </si>
  <si>
    <t>portagomma</t>
  </si>
  <si>
    <t>barra per accessori e morsetti da 1 m</t>
  </si>
  <si>
    <t>SERVIZI</t>
  </si>
  <si>
    <t xml:space="preserve"> a corpo </t>
  </si>
  <si>
    <t>VALORE OFFERTO PER L'INTERA FORNITURA</t>
  </si>
  <si>
    <t>IMPIANTI IN NOLEGGIO OPERATIVO</t>
  </si>
  <si>
    <t xml:space="preserve">QUANTITÀ </t>
  </si>
  <si>
    <t>IMPORTO TOTALE OFFERTO [€] (IVA_ESCLUSA)</t>
  </si>
  <si>
    <r>
      <t>Valore di riscatto per la centrale di produzione di aria medicale da 180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</si>
  <si>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t>impianto</t>
  </si>
  <si>
    <r>
      <t>Valore di riscatto per le centrali di vuoto da 100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</si>
  <si>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r>
      <t>Valore di riscatto per le centrali di vuoto da 200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</si>
  <si>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r>
      <t>Valore di riscatto per le centrali di vuoto da 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</t>
    </r>
  </si>
  <si>
    <r>
      <t>Valore di riscatto per centrale di vuoto da 300 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/h, completa di box pre-assemblato</t>
    </r>
  </si>
  <si>
    <t>Valore di riscatto per i carreli di emergenza per gas medicali</t>
  </si>
  <si>
    <t>VALORE TRIENNALE COMPLESSIVO OFFERTO</t>
  </si>
  <si>
    <t xml:space="preserve">IMPORTO PRIMO ANNO [€] </t>
  </si>
  <si>
    <t>IMPORTO TRIENNALE [€]</t>
  </si>
  <si>
    <t xml:space="preserve">Stima dei  costi aziendali relativi alla salute ed alla sicurezza sui luoghi di lavoro </t>
  </si>
  <si>
    <t>Stima dei costi della manodopera</t>
  </si>
  <si>
    <t>CHECK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</si>
</sst>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4" formatCode="_-* #,##0.00\ &quot;€&quot;_-;\-* #,##0.00\ &quot;€&quot;_-;_-* &quot;-&quot;??\ &quot;€&quot;_-;_-@_-"/>
    <numFmt numFmtId="164" formatCode="_-&quot;€&quot;\ * #,##0.00_-;\-&quot;€&quot;\ * #,##0.00_-;_-&quot;€&quot;\ * &quot;-&quot;??_-;_-@_-"/>
    <numFmt numFmtId="165" formatCode="0.0000"/>
    <numFmt numFmtId="166" formatCode="0.00000000"/>
    <numFmt numFmtId="167" formatCode="_-* #,##0_-;\-* #,##0_-;_-* &quot;-&quot;_-;_-@_-"/>
    <numFmt numFmtId="168" formatCode="_-&quot;€&quot;\ * #,##0.0000_-;\-&quot;€&quot;\ * #,##0.0000_-;_-&quot;€&quot;\ * &quot;-&quot;??_-;_-@_-"/>
    <numFmt numFmtId="169" formatCode="_-* #,##0.00_-;\-* #,##0.00_-;_-* &quot;-&quot;??_-;_-@_-"/>
    <numFmt numFmtId="170" formatCode="_-* #,##0.0000\ _€_-;\-* #,##0.0000\ _€_-;_-* &quot;-&quot;????\ _€_-;_-@_-"/>
    <numFmt numFmtId="171" formatCode="&quot;€&quot;_-* #,##0.00;&quot;€&quot;\-* #,##0.00;_-* &quot;-&quot;??\ &quot;€&quot;_-;_-@_-"/>
    <numFmt numFmtId="172" formatCode="0.0000%"/>
  </numFmts>
  <fonts count="23" x14ac:knownFonts="1"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9"/>
      <name val="Arial"/>
      <family val="2"/>
    </font>
    <font>
      <b/>
      <sz val="14"/>
      <color rgb="FF0000FF"/>
      <name val="Arial"/>
      <family val="2"/>
    </font>
    <font>
      <sz val="12"/>
      <color rgb="FFFF000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9"/>
      <color rgb="FF0000FF"/>
      <name val="Arial"/>
      <family val="2"/>
    </font>
    <font>
      <b/>
      <sz val="9"/>
      <color rgb="FFC00000"/>
      <name val="Arial"/>
      <family val="2"/>
    </font>
    <font>
      <sz val="10"/>
      <color theme="0" tint="-0.249977111117893"/>
      <name val="Arial"/>
      <family val="2"/>
    </font>
    <font>
      <sz val="10"/>
      <color rgb="FF0000FF"/>
      <name val="Arial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10"/>
      <color theme="1" tint="0.499984740745262"/>
      <name val="Arial"/>
      <family val="2"/>
    </font>
    <font>
      <b/>
      <sz val="12"/>
      <name val="Arial"/>
      <family val="2"/>
    </font>
    <font>
      <b/>
      <sz val="14"/>
      <color rgb="FFFF0000"/>
      <name val="Arial"/>
      <family val="2"/>
    </font>
    <font>
      <sz val="12"/>
      <color theme="1" tint="0.499984740745262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vertAlign val="superscript"/>
      <sz val="10"/>
      <name val="Arial"/>
      <family val="2"/>
    </font>
    <font>
      <b/>
      <sz val="12"/>
      <color rgb="FF0000FF"/>
      <name val="Arial"/>
      <family val="2"/>
    </font>
  </fonts>
  <fills count="21">
    <fill>
      <patternFill patternType="none"/>
    </fill>
    <fill>
      <patternFill patternType="gray125"/>
    </fill>
    <fill>
      <patternFill patternType="solid">
        <fgColor rgb="FFA6A6A6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34998626667073579"/>
        <bgColor indexed="26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E1E1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0070C0"/>
        <bgColor indexed="64"/>
      </patternFill>
    </fill>
  </fills>
  <borders count="257">
    <border>
      <left/>
      <right/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 style="thin">
        <color indexed="64"/>
      </left>
      <right/>
      <top style="medium">
        <color indexed="64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medium">
        <color indexed="8"/>
      </bottom>
      <diagonal/>
    </border>
    <border>
      <left/>
      <right style="thin">
        <color indexed="64"/>
      </right>
      <top style="medium">
        <color indexed="64"/>
      </top>
      <bottom style="medium">
        <color indexed="8"/>
      </bottom>
      <diagonal/>
    </border>
    <border>
      <left/>
      <right style="thick">
        <color indexed="64"/>
      </right>
      <top style="medium">
        <color indexed="64"/>
      </top>
      <bottom style="medium">
        <color indexed="8"/>
      </bottom>
      <diagonal/>
    </border>
    <border>
      <left style="thick">
        <color indexed="64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/>
      <right style="thin">
        <color indexed="64"/>
      </right>
      <top style="medium">
        <color indexed="8"/>
      </top>
      <bottom style="medium">
        <color indexed="8"/>
      </bottom>
      <diagonal/>
    </border>
    <border>
      <left/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/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ck">
        <color indexed="64"/>
      </right>
      <top style="medium">
        <color indexed="64"/>
      </top>
      <bottom style="thin">
        <color indexed="8"/>
      </bottom>
      <diagonal/>
    </border>
    <border>
      <left style="thick">
        <color indexed="64"/>
      </left>
      <right/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indexed="8"/>
      </top>
      <bottom style="thin">
        <color indexed="8"/>
      </bottom>
      <diagonal/>
    </border>
    <border>
      <left style="thick">
        <color indexed="64"/>
      </left>
      <right/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ck">
        <color indexed="64"/>
      </right>
      <top style="medium">
        <color indexed="64"/>
      </top>
      <bottom style="thin">
        <color indexed="64"/>
      </bottom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/>
      <right style="thick">
        <color indexed="64"/>
      </right>
      <top style="thin">
        <color indexed="64"/>
      </top>
      <bottom style="thin">
        <color indexed="8"/>
      </bottom>
      <diagonal/>
    </border>
    <border>
      <left style="thick">
        <color indexed="64"/>
      </left>
      <right/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64"/>
      </right>
      <top style="thin">
        <color indexed="8"/>
      </top>
      <bottom style="medium">
        <color indexed="64"/>
      </bottom>
      <diagonal/>
    </border>
    <border>
      <left/>
      <right style="thick">
        <color indexed="64"/>
      </right>
      <top style="thin">
        <color indexed="8"/>
      </top>
      <bottom style="medium">
        <color indexed="64"/>
      </bottom>
      <diagonal/>
    </border>
    <border>
      <left style="thick">
        <color indexed="64"/>
      </left>
      <right/>
      <top style="thin">
        <color indexed="8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thin">
        <color indexed="64"/>
      </bottom>
      <diagonal/>
    </border>
    <border>
      <left style="medium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8"/>
      </top>
      <bottom/>
      <diagonal/>
    </border>
    <border>
      <left style="thin">
        <color indexed="64"/>
      </left>
      <right style="thick">
        <color indexed="64"/>
      </right>
      <top style="medium">
        <color indexed="8"/>
      </top>
      <bottom/>
      <diagonal/>
    </border>
    <border>
      <left/>
      <right style="thin">
        <color indexed="64"/>
      </right>
      <top style="medium">
        <color indexed="8"/>
      </top>
      <bottom/>
      <diagonal/>
    </border>
    <border>
      <left/>
      <right style="thick">
        <color indexed="64"/>
      </right>
      <top style="medium">
        <color indexed="8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medium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medium">
        <color indexed="64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 style="thick">
        <color indexed="64"/>
      </left>
      <right/>
      <top style="medium">
        <color indexed="8"/>
      </top>
      <bottom/>
      <diagonal/>
    </border>
    <border>
      <left style="thin">
        <color indexed="64"/>
      </left>
      <right style="medium">
        <color indexed="64"/>
      </right>
      <top style="medium">
        <color indexed="8"/>
      </top>
      <bottom/>
      <diagonal/>
    </border>
    <border>
      <left style="medium">
        <color indexed="8"/>
      </left>
      <right/>
      <top/>
      <bottom style="thin">
        <color indexed="64"/>
      </bottom>
      <diagonal/>
    </border>
    <border>
      <left style="medium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8"/>
      </top>
      <bottom style="thin">
        <color indexed="8"/>
      </bottom>
      <diagonal/>
    </border>
    <border>
      <left/>
      <right style="thin">
        <color indexed="64"/>
      </right>
      <top style="medium">
        <color indexed="8"/>
      </top>
      <bottom style="thin">
        <color indexed="8"/>
      </bottom>
      <diagonal/>
    </border>
    <border>
      <left/>
      <right style="thick">
        <color indexed="64"/>
      </right>
      <top style="medium">
        <color indexed="8"/>
      </top>
      <bottom style="thin">
        <color indexed="8"/>
      </bottom>
      <diagonal/>
    </border>
    <border>
      <left style="thick">
        <color indexed="64"/>
      </left>
      <right/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ck">
        <color indexed="8"/>
      </top>
      <bottom style="thick">
        <color indexed="8"/>
      </bottom>
      <diagonal/>
    </border>
    <border>
      <left/>
      <right/>
      <top/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medium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8"/>
      </top>
      <bottom style="thin">
        <color indexed="64"/>
      </bottom>
      <diagonal/>
    </border>
    <border>
      <left/>
      <right style="thick">
        <color indexed="64"/>
      </right>
      <top style="medium">
        <color indexed="8"/>
      </top>
      <bottom style="thin">
        <color indexed="64"/>
      </bottom>
      <diagonal/>
    </border>
    <border>
      <left style="thick">
        <color indexed="64"/>
      </left>
      <right/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thin">
        <color indexed="64"/>
      </top>
      <bottom style="medium">
        <color indexed="8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medium">
        <color indexed="8"/>
      </bottom>
      <diagonal/>
    </border>
    <border>
      <left/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 style="thick">
        <color indexed="64"/>
      </right>
      <top style="thin">
        <color indexed="64"/>
      </top>
      <bottom style="medium">
        <color indexed="8"/>
      </bottom>
      <diagonal/>
    </border>
    <border>
      <left style="thick">
        <color indexed="64"/>
      </left>
      <right/>
      <top style="thin">
        <color indexed="64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64"/>
      </right>
      <top style="medium">
        <color indexed="8"/>
      </top>
      <bottom style="medium">
        <color indexed="8"/>
      </bottom>
      <diagonal/>
    </border>
    <border>
      <left style="thick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n">
        <color indexed="8"/>
      </right>
      <top style="thick">
        <color indexed="64"/>
      </top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ck">
        <color indexed="64"/>
      </right>
      <top style="medium">
        <color indexed="64"/>
      </top>
      <bottom style="medium">
        <color indexed="8"/>
      </bottom>
      <diagonal/>
    </border>
    <border>
      <left style="thick">
        <color indexed="64"/>
      </left>
      <right/>
      <top/>
      <bottom style="medium">
        <color indexed="8"/>
      </bottom>
      <diagonal/>
    </border>
    <border>
      <left/>
      <right style="thick">
        <color indexed="64"/>
      </right>
      <top/>
      <bottom style="medium">
        <color indexed="8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 style="medium">
        <color indexed="8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 style="thin">
        <color indexed="8"/>
      </left>
      <right style="thick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ck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ck">
        <color indexed="64"/>
      </right>
      <top/>
      <bottom style="thin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8"/>
      </bottom>
      <diagonal/>
    </border>
    <border>
      <left style="thick">
        <color indexed="64"/>
      </left>
      <right style="medium">
        <color indexed="64"/>
      </right>
      <top/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ck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thick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medium">
        <color indexed="8"/>
      </bottom>
      <diagonal/>
    </border>
    <border>
      <left/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64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/>
      <right/>
      <top/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543">
    <xf numFmtId="0" fontId="0" fillId="0" borderId="0" xfId="0"/>
    <xf numFmtId="0" fontId="0" fillId="0" borderId="0" xfId="0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 vertical="center"/>
    </xf>
    <xf numFmtId="0" fontId="2" fillId="0" borderId="0" xfId="0" applyFont="1" applyAlignment="1" applyProtection="1">
      <alignment horizontal="left"/>
    </xf>
    <xf numFmtId="164" fontId="2" fillId="2" borderId="1" xfId="0" applyNumberFormat="1" applyFont="1" applyFill="1" applyBorder="1" applyAlignment="1" applyProtection="1">
      <alignment horizontal="left"/>
    </xf>
    <xf numFmtId="164" fontId="4" fillId="3" borderId="2" xfId="0" applyNumberFormat="1" applyFont="1" applyFill="1" applyBorder="1" applyAlignment="1" applyProtection="1">
      <alignment horizontal="center" vertical="center"/>
    </xf>
    <xf numFmtId="164" fontId="4" fillId="3" borderId="3" xfId="0" applyNumberFormat="1" applyFont="1" applyFill="1" applyBorder="1" applyAlignment="1" applyProtection="1">
      <alignment horizontal="center" vertical="center" wrapText="1"/>
    </xf>
    <xf numFmtId="10" fontId="5" fillId="0" borderId="0" xfId="0" applyNumberFormat="1" applyFont="1" applyFill="1" applyAlignment="1" applyProtection="1">
      <alignment horizontal="left"/>
    </xf>
    <xf numFmtId="10" fontId="5" fillId="0" borderId="0" xfId="0" applyNumberFormat="1" applyFont="1" applyAlignment="1" applyProtection="1">
      <alignment horizontal="left"/>
    </xf>
    <xf numFmtId="165" fontId="5" fillId="0" borderId="0" xfId="0" applyNumberFormat="1" applyFont="1" applyAlignment="1" applyProtection="1">
      <alignment horizontal="left"/>
    </xf>
    <xf numFmtId="0" fontId="0" fillId="0" borderId="0" xfId="0" applyProtection="1"/>
    <xf numFmtId="166" fontId="0" fillId="0" borderId="0" xfId="0" applyNumberFormat="1" applyProtection="1"/>
    <xf numFmtId="0" fontId="0" fillId="0" borderId="4" xfId="0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left" vertical="center" wrapText="1"/>
    </xf>
    <xf numFmtId="0" fontId="7" fillId="4" borderId="5" xfId="0" applyFont="1" applyFill="1" applyBorder="1" applyAlignment="1" applyProtection="1">
      <alignment horizontal="center" vertical="center" wrapText="1"/>
    </xf>
    <xf numFmtId="0" fontId="4" fillId="3" borderId="6" xfId="0" applyFont="1" applyFill="1" applyBorder="1" applyAlignment="1" applyProtection="1">
      <alignment horizontal="center" vertical="center" wrapText="1"/>
    </xf>
    <xf numFmtId="164" fontId="4" fillId="3" borderId="7" xfId="0" applyNumberFormat="1" applyFont="1" applyFill="1" applyBorder="1" applyAlignment="1" applyProtection="1">
      <alignment horizontal="center" vertical="center" wrapText="1"/>
    </xf>
    <xf numFmtId="164" fontId="8" fillId="5" borderId="8" xfId="0" applyNumberFormat="1" applyFont="1" applyFill="1" applyBorder="1" applyAlignment="1" applyProtection="1">
      <alignment horizontal="center" vertical="center" wrapText="1"/>
    </xf>
    <xf numFmtId="164" fontId="4" fillId="5" borderId="9" xfId="0" applyNumberFormat="1" applyFont="1" applyFill="1" applyBorder="1" applyAlignment="1" applyProtection="1">
      <alignment horizontal="center" vertical="center" wrapText="1"/>
    </xf>
    <xf numFmtId="0" fontId="4" fillId="3" borderId="7" xfId="0" applyFont="1" applyFill="1" applyBorder="1" applyAlignment="1" applyProtection="1">
      <alignment horizontal="center" vertical="center" wrapText="1"/>
    </xf>
    <xf numFmtId="0" fontId="4" fillId="6" borderId="10" xfId="0" applyFont="1" applyFill="1" applyBorder="1" applyAlignment="1" applyProtection="1">
      <alignment horizontal="center" vertical="center" wrapText="1"/>
    </xf>
    <xf numFmtId="0" fontId="4" fillId="6" borderId="11" xfId="0" applyFont="1" applyFill="1" applyBorder="1" applyAlignment="1" applyProtection="1">
      <alignment horizontal="center" vertical="center" wrapText="1"/>
    </xf>
    <xf numFmtId="10" fontId="9" fillId="7" borderId="12" xfId="0" applyNumberFormat="1" applyFont="1" applyFill="1" applyBorder="1" applyAlignment="1" applyProtection="1">
      <alignment horizontal="center" vertical="center" wrapText="1"/>
    </xf>
    <xf numFmtId="10" fontId="10" fillId="8" borderId="13" xfId="0" applyNumberFormat="1" applyFont="1" applyFill="1" applyBorder="1" applyAlignment="1" applyProtection="1">
      <alignment horizontal="center" vertical="center" wrapText="1"/>
    </xf>
    <xf numFmtId="165" fontId="10" fillId="8" borderId="13" xfId="0" applyNumberFormat="1" applyFont="1" applyFill="1" applyBorder="1" applyAlignment="1" applyProtection="1">
      <alignment horizontal="center" vertical="center" wrapText="1"/>
    </xf>
    <xf numFmtId="0" fontId="10" fillId="8" borderId="14" xfId="0" applyFont="1" applyFill="1" applyBorder="1" applyAlignment="1" applyProtection="1">
      <alignment horizontal="center" vertical="center" wrapText="1"/>
    </xf>
    <xf numFmtId="0" fontId="0" fillId="0" borderId="0" xfId="0" applyAlignment="1" applyProtection="1">
      <alignment wrapText="1"/>
    </xf>
    <xf numFmtId="166" fontId="0" fillId="0" borderId="0" xfId="0" applyNumberFormat="1" applyAlignment="1" applyProtection="1">
      <alignment wrapText="1"/>
    </xf>
    <xf numFmtId="0" fontId="0" fillId="0" borderId="15" xfId="0" applyBorder="1" applyAlignment="1" applyProtection="1">
      <alignment horizontal="center" vertical="center"/>
    </xf>
    <xf numFmtId="0" fontId="7" fillId="4" borderId="5" xfId="0" applyFont="1" applyFill="1" applyBorder="1" applyAlignment="1" applyProtection="1">
      <alignment horizontal="left" vertical="center" wrapText="1"/>
    </xf>
    <xf numFmtId="0" fontId="0" fillId="3" borderId="16" xfId="0" applyFill="1" applyBorder="1" applyAlignment="1" applyProtection="1">
      <alignment horizontal="center" vertical="center"/>
    </xf>
    <xf numFmtId="10" fontId="0" fillId="3" borderId="17" xfId="0" applyNumberFormat="1" applyFill="1" applyBorder="1" applyAlignment="1" applyProtection="1">
      <alignment horizontal="center" vertical="center"/>
    </xf>
    <xf numFmtId="9" fontId="11" fillId="5" borderId="18" xfId="0" applyNumberFormat="1" applyFont="1" applyFill="1" applyBorder="1" applyAlignment="1" applyProtection="1">
      <alignment horizontal="center" vertical="center"/>
    </xf>
    <xf numFmtId="164" fontId="0" fillId="5" borderId="19" xfId="0" applyNumberFormat="1" applyFill="1" applyBorder="1" applyAlignment="1" applyProtection="1">
      <alignment horizontal="center" vertical="center"/>
    </xf>
    <xf numFmtId="0" fontId="0" fillId="3" borderId="17" xfId="0" applyFill="1" applyBorder="1" applyAlignment="1" applyProtection="1">
      <alignment horizontal="center" vertical="center"/>
    </xf>
    <xf numFmtId="0" fontId="0" fillId="6" borderId="20" xfId="0" applyFill="1" applyBorder="1" applyAlignment="1" applyProtection="1">
      <alignment horizontal="center" vertical="center"/>
    </xf>
    <xf numFmtId="0" fontId="0" fillId="6" borderId="21" xfId="0" applyFill="1" applyBorder="1" applyAlignment="1" applyProtection="1">
      <alignment horizontal="center" vertical="center"/>
    </xf>
    <xf numFmtId="10" fontId="12" fillId="7" borderId="22" xfId="0" applyNumberFormat="1" applyFont="1" applyFill="1" applyBorder="1" applyAlignment="1" applyProtection="1">
      <alignment horizontal="center" vertical="center"/>
    </xf>
    <xf numFmtId="10" fontId="13" fillId="8" borderId="23" xfId="0" applyNumberFormat="1" applyFont="1" applyFill="1" applyBorder="1" applyAlignment="1" applyProtection="1">
      <alignment horizontal="center" vertical="center"/>
    </xf>
    <xf numFmtId="165" fontId="13" fillId="8" borderId="23" xfId="0" applyNumberFormat="1" applyFont="1" applyFill="1" applyBorder="1" applyAlignment="1" applyProtection="1">
      <alignment horizontal="center" vertical="center"/>
    </xf>
    <xf numFmtId="0" fontId="13" fillId="8" borderId="24" xfId="0" applyFont="1" applyFill="1" applyBorder="1" applyAlignment="1" applyProtection="1">
      <alignment horizontal="center" vertical="center"/>
    </xf>
    <xf numFmtId="0" fontId="0" fillId="0" borderId="0" xfId="0" applyAlignment="1" applyProtection="1"/>
    <xf numFmtId="166" fontId="0" fillId="0" borderId="0" xfId="0" applyNumberFormat="1" applyAlignment="1" applyProtection="1"/>
    <xf numFmtId="0" fontId="7" fillId="9" borderId="5" xfId="0" applyFont="1" applyFill="1" applyBorder="1" applyAlignment="1" applyProtection="1">
      <alignment horizontal="left" vertical="center" wrapText="1"/>
    </xf>
    <xf numFmtId="0" fontId="0" fillId="9" borderId="5" xfId="0" applyFont="1" applyFill="1" applyBorder="1" applyAlignment="1" applyProtection="1">
      <alignment horizontal="center" vertical="center" wrapText="1"/>
    </xf>
    <xf numFmtId="0" fontId="7" fillId="9" borderId="25" xfId="0" applyFont="1" applyFill="1" applyBorder="1" applyAlignment="1" applyProtection="1">
      <alignment horizontal="center" vertical="center"/>
    </xf>
    <xf numFmtId="164" fontId="0" fillId="9" borderId="26" xfId="0" applyNumberFormat="1" applyFill="1" applyBorder="1" applyAlignment="1" applyProtection="1">
      <alignment horizontal="center" vertical="center"/>
    </xf>
    <xf numFmtId="164" fontId="0" fillId="9" borderId="27" xfId="0" applyNumberFormat="1" applyFill="1" applyBorder="1" applyAlignment="1" applyProtection="1">
      <alignment horizontal="center" vertical="center"/>
    </xf>
    <xf numFmtId="164" fontId="0" fillId="9" borderId="28" xfId="0" applyNumberFormat="1" applyFill="1" applyBorder="1" applyAlignment="1" applyProtection="1">
      <alignment horizontal="center" vertical="center"/>
    </xf>
    <xf numFmtId="0" fontId="0" fillId="9" borderId="26" xfId="0" applyFill="1" applyBorder="1" applyAlignment="1" applyProtection="1">
      <alignment horizontal="center" vertical="center"/>
    </xf>
    <xf numFmtId="0" fontId="0" fillId="10" borderId="29" xfId="0" applyFill="1" applyBorder="1" applyAlignment="1" applyProtection="1">
      <alignment horizontal="center" vertical="center"/>
    </xf>
    <xf numFmtId="0" fontId="0" fillId="10" borderId="30" xfId="0" applyFill="1" applyBorder="1" applyAlignment="1" applyProtection="1">
      <alignment horizontal="center" vertical="center"/>
    </xf>
    <xf numFmtId="10" fontId="12" fillId="7" borderId="31" xfId="0" applyNumberFormat="1" applyFont="1" applyFill="1" applyBorder="1" applyAlignment="1" applyProtection="1">
      <alignment horizontal="center" vertical="center"/>
    </xf>
    <xf numFmtId="10" fontId="13" fillId="8" borderId="32" xfId="0" applyNumberFormat="1" applyFont="1" applyFill="1" applyBorder="1" applyAlignment="1" applyProtection="1">
      <alignment horizontal="center" vertical="center"/>
    </xf>
    <xf numFmtId="165" fontId="13" fillId="8" borderId="32" xfId="0" applyNumberFormat="1" applyFont="1" applyFill="1" applyBorder="1" applyAlignment="1" applyProtection="1">
      <alignment horizontal="center" vertical="center"/>
    </xf>
    <xf numFmtId="0" fontId="13" fillId="8" borderId="33" xfId="0" applyFont="1" applyFill="1" applyBorder="1" applyAlignment="1" applyProtection="1">
      <alignment horizontal="center" vertical="center"/>
    </xf>
    <xf numFmtId="0" fontId="0" fillId="0" borderId="34" xfId="0" applyFont="1" applyBorder="1" applyAlignment="1" applyProtection="1">
      <alignment horizontal="left" vertical="center" wrapText="1"/>
    </xf>
    <xf numFmtId="0" fontId="0" fillId="0" borderId="34" xfId="0" applyFont="1" applyBorder="1" applyAlignment="1" applyProtection="1">
      <alignment horizontal="center" vertical="center" wrapText="1"/>
    </xf>
    <xf numFmtId="167" fontId="0" fillId="0" borderId="35" xfId="0" applyNumberFormat="1" applyFill="1" applyBorder="1" applyAlignment="1" applyProtection="1">
      <alignment horizontal="left" vertical="center"/>
    </xf>
    <xf numFmtId="164" fontId="0" fillId="0" borderId="36" xfId="0" applyNumberFormat="1" applyFill="1" applyBorder="1" applyAlignment="1" applyProtection="1">
      <alignment horizontal="right" vertical="center"/>
    </xf>
    <xf numFmtId="168" fontId="0" fillId="0" borderId="37" xfId="0" applyNumberFormat="1" applyFill="1" applyBorder="1" applyAlignment="1" applyProtection="1">
      <alignment horizontal="right" vertical="center"/>
    </xf>
    <xf numFmtId="168" fontId="0" fillId="0" borderId="38" xfId="0" applyNumberFormat="1" applyFill="1" applyBorder="1" applyAlignment="1" applyProtection="1">
      <alignment horizontal="right" vertical="center"/>
    </xf>
    <xf numFmtId="164" fontId="0" fillId="11" borderId="39" xfId="0" applyNumberFormat="1" applyFill="1" applyBorder="1" applyAlignment="1" applyProtection="1">
      <alignment horizontal="right" vertical="center"/>
    </xf>
    <xf numFmtId="164" fontId="0" fillId="11" borderId="40" xfId="0" applyNumberFormat="1" applyFill="1" applyBorder="1" applyAlignment="1" applyProtection="1">
      <alignment horizontal="right" vertical="center"/>
    </xf>
    <xf numFmtId="10" fontId="12" fillId="12" borderId="41" xfId="0" applyNumberFormat="1" applyFont="1" applyFill="1" applyBorder="1" applyAlignment="1" applyProtection="1">
      <alignment horizontal="right" vertical="center"/>
      <protection locked="0"/>
    </xf>
    <xf numFmtId="10" fontId="13" fillId="13" borderId="42" xfId="0" applyNumberFormat="1" applyFont="1" applyFill="1" applyBorder="1" applyAlignment="1" applyProtection="1">
      <alignment horizontal="right" vertical="center"/>
    </xf>
    <xf numFmtId="168" fontId="13" fillId="13" borderId="42" xfId="0" applyNumberFormat="1" applyFont="1" applyFill="1" applyBorder="1" applyAlignment="1" applyProtection="1">
      <alignment horizontal="right" vertical="center"/>
    </xf>
    <xf numFmtId="164" fontId="13" fillId="13" borderId="43" xfId="0" applyNumberFormat="1" applyFont="1" applyFill="1" applyBorder="1" applyAlignment="1" applyProtection="1">
      <alignment horizontal="right" vertical="center"/>
    </xf>
    <xf numFmtId="164" fontId="0" fillId="0" borderId="0" xfId="0" applyNumberFormat="1" applyProtection="1"/>
    <xf numFmtId="0" fontId="0" fillId="0" borderId="44" xfId="0" applyFont="1" applyBorder="1" applyAlignment="1" applyProtection="1">
      <alignment horizontal="left" vertical="center" wrapText="1"/>
    </xf>
    <xf numFmtId="0" fontId="14" fillId="0" borderId="44" xfId="0" applyFont="1" applyBorder="1" applyAlignment="1" applyProtection="1">
      <alignment horizontal="center" vertical="center" wrapText="1"/>
    </xf>
    <xf numFmtId="167" fontId="1" fillId="0" borderId="45" xfId="1" applyNumberFormat="1" applyFont="1" applyFill="1" applyBorder="1" applyAlignment="1" applyProtection="1">
      <alignment horizontal="left" vertical="center"/>
    </xf>
    <xf numFmtId="164" fontId="0" fillId="0" borderId="46" xfId="0" applyNumberFormat="1" applyFill="1" applyBorder="1" applyAlignment="1" applyProtection="1">
      <alignment horizontal="right" vertical="center"/>
    </xf>
    <xf numFmtId="168" fontId="0" fillId="0" borderId="45" xfId="0" applyNumberFormat="1" applyFill="1" applyBorder="1" applyAlignment="1" applyProtection="1">
      <alignment horizontal="right" vertical="center"/>
    </xf>
    <xf numFmtId="168" fontId="0" fillId="0" borderId="47" xfId="0" applyNumberFormat="1" applyFill="1" applyBorder="1" applyAlignment="1" applyProtection="1">
      <alignment horizontal="right" vertical="center"/>
    </xf>
    <xf numFmtId="164" fontId="0" fillId="11" borderId="48" xfId="0" applyNumberFormat="1" applyFill="1" applyBorder="1" applyAlignment="1" applyProtection="1">
      <alignment horizontal="right" vertical="center"/>
    </xf>
    <xf numFmtId="164" fontId="0" fillId="11" borderId="49" xfId="0" applyNumberFormat="1" applyFill="1" applyBorder="1" applyAlignment="1" applyProtection="1">
      <alignment horizontal="right" vertical="center"/>
    </xf>
    <xf numFmtId="10" fontId="12" fillId="12" borderId="50" xfId="0" applyNumberFormat="1" applyFont="1" applyFill="1" applyBorder="1" applyAlignment="1" applyProtection="1">
      <alignment horizontal="right" vertical="center"/>
      <protection locked="0"/>
    </xf>
    <xf numFmtId="10" fontId="13" fillId="13" borderId="51" xfId="0" applyNumberFormat="1" applyFont="1" applyFill="1" applyBorder="1" applyAlignment="1" applyProtection="1">
      <alignment horizontal="right" vertical="center"/>
    </xf>
    <xf numFmtId="168" fontId="13" fillId="13" borderId="51" xfId="0" applyNumberFormat="1" applyFont="1" applyFill="1" applyBorder="1" applyAlignment="1" applyProtection="1">
      <alignment horizontal="right" vertical="center"/>
    </xf>
    <xf numFmtId="164" fontId="13" fillId="13" borderId="52" xfId="0" applyNumberFormat="1" applyFont="1" applyFill="1" applyBorder="1" applyAlignment="1" applyProtection="1">
      <alignment horizontal="right" vertical="center"/>
    </xf>
    <xf numFmtId="167" fontId="0" fillId="0" borderId="53" xfId="0" applyNumberFormat="1" applyFont="1" applyFill="1" applyBorder="1" applyAlignment="1" applyProtection="1">
      <alignment horizontal="center" vertical="center"/>
    </xf>
    <xf numFmtId="164" fontId="0" fillId="0" borderId="54" xfId="0" applyNumberFormat="1" applyFill="1" applyBorder="1" applyAlignment="1" applyProtection="1">
      <alignment horizontal="right" vertical="center"/>
    </xf>
    <xf numFmtId="168" fontId="0" fillId="0" borderId="53" xfId="0" applyNumberFormat="1" applyFill="1" applyBorder="1" applyAlignment="1" applyProtection="1">
      <alignment horizontal="right" vertical="center"/>
    </xf>
    <xf numFmtId="168" fontId="0" fillId="0" borderId="55" xfId="0" applyNumberFormat="1" applyFill="1" applyBorder="1" applyAlignment="1" applyProtection="1">
      <alignment horizontal="right" vertical="center"/>
    </xf>
    <xf numFmtId="164" fontId="0" fillId="11" borderId="56" xfId="0" applyNumberFormat="1" applyFill="1" applyBorder="1" applyAlignment="1" applyProtection="1">
      <alignment horizontal="right" vertical="center"/>
    </xf>
    <xf numFmtId="164" fontId="0" fillId="11" borderId="57" xfId="0" applyNumberFormat="1" applyFill="1" applyBorder="1" applyAlignment="1" applyProtection="1">
      <alignment horizontal="right" vertical="center"/>
    </xf>
    <xf numFmtId="10" fontId="12" fillId="12" borderId="58" xfId="0" applyNumberFormat="1" applyFont="1" applyFill="1" applyBorder="1" applyAlignment="1" applyProtection="1">
      <alignment horizontal="right" vertical="center"/>
      <protection locked="0"/>
    </xf>
    <xf numFmtId="10" fontId="13" fillId="13" borderId="59" xfId="0" applyNumberFormat="1" applyFont="1" applyFill="1" applyBorder="1" applyAlignment="1" applyProtection="1">
      <alignment horizontal="right" vertical="center"/>
    </xf>
    <xf numFmtId="168" fontId="13" fillId="13" borderId="59" xfId="0" applyNumberFormat="1" applyFont="1" applyFill="1" applyBorder="1" applyAlignment="1" applyProtection="1">
      <alignment horizontal="right" vertical="center"/>
    </xf>
    <xf numFmtId="164" fontId="13" fillId="13" borderId="60" xfId="0" applyNumberFormat="1" applyFont="1" applyFill="1" applyBorder="1" applyAlignment="1" applyProtection="1">
      <alignment horizontal="right" vertical="center"/>
    </xf>
    <xf numFmtId="167" fontId="1" fillId="0" borderId="61" xfId="1" applyNumberFormat="1" applyFont="1" applyFill="1" applyBorder="1" applyAlignment="1" applyProtection="1">
      <alignment horizontal="left" vertical="center"/>
    </xf>
    <xf numFmtId="164" fontId="0" fillId="0" borderId="62" xfId="0" applyNumberFormat="1" applyFill="1" applyBorder="1" applyAlignment="1" applyProtection="1">
      <alignment horizontal="right" vertical="center"/>
    </xf>
    <xf numFmtId="168" fontId="0" fillId="0" borderId="15" xfId="0" applyNumberFormat="1" applyFill="1" applyBorder="1" applyAlignment="1" applyProtection="1">
      <alignment horizontal="right" vertical="center"/>
    </xf>
    <xf numFmtId="168" fontId="0" fillId="0" borderId="63" xfId="0" applyNumberFormat="1" applyFill="1" applyBorder="1" applyAlignment="1" applyProtection="1">
      <alignment horizontal="right" vertical="center"/>
    </xf>
    <xf numFmtId="164" fontId="0" fillId="11" borderId="64" xfId="0" applyNumberFormat="1" applyFill="1" applyBorder="1" applyAlignment="1" applyProtection="1">
      <alignment horizontal="right" vertical="center"/>
    </xf>
    <xf numFmtId="164" fontId="0" fillId="11" borderId="65" xfId="0" applyNumberFormat="1" applyFill="1" applyBorder="1" applyAlignment="1" applyProtection="1">
      <alignment horizontal="right" vertical="center"/>
    </xf>
    <xf numFmtId="10" fontId="12" fillId="12" borderId="66" xfId="0" applyNumberFormat="1" applyFont="1" applyFill="1" applyBorder="1" applyAlignment="1" applyProtection="1">
      <alignment horizontal="right" vertical="center"/>
      <protection locked="0"/>
    </xf>
    <xf numFmtId="10" fontId="13" fillId="13" borderId="67" xfId="0" applyNumberFormat="1" applyFont="1" applyFill="1" applyBorder="1" applyAlignment="1" applyProtection="1">
      <alignment horizontal="right" vertical="center"/>
    </xf>
    <xf numFmtId="168" fontId="13" fillId="13" borderId="67" xfId="0" applyNumberFormat="1" applyFont="1" applyFill="1" applyBorder="1" applyAlignment="1" applyProtection="1">
      <alignment horizontal="right" vertical="center"/>
    </xf>
    <xf numFmtId="164" fontId="13" fillId="13" borderId="68" xfId="0" applyNumberFormat="1" applyFont="1" applyFill="1" applyBorder="1" applyAlignment="1" applyProtection="1">
      <alignment horizontal="right" vertical="center"/>
    </xf>
    <xf numFmtId="0" fontId="0" fillId="0" borderId="69" xfId="0" applyFont="1" applyBorder="1" applyAlignment="1" applyProtection="1">
      <alignment horizontal="left" vertical="center" wrapText="1"/>
    </xf>
    <xf numFmtId="0" fontId="0" fillId="0" borderId="69" xfId="0" applyFont="1" applyBorder="1" applyAlignment="1" applyProtection="1">
      <alignment horizontal="center" vertical="center" wrapText="1"/>
    </xf>
    <xf numFmtId="167" fontId="0" fillId="0" borderId="15" xfId="0" applyNumberFormat="1" applyFont="1" applyFill="1" applyBorder="1" applyAlignment="1" applyProtection="1">
      <alignment horizontal="left" vertical="center"/>
    </xf>
    <xf numFmtId="164" fontId="0" fillId="0" borderId="70" xfId="0" applyNumberFormat="1" applyFill="1" applyBorder="1" applyAlignment="1" applyProtection="1">
      <alignment horizontal="right" vertical="center"/>
    </xf>
    <xf numFmtId="165" fontId="0" fillId="0" borderId="71" xfId="0" applyNumberFormat="1" applyFill="1" applyBorder="1" applyAlignment="1" applyProtection="1">
      <alignment horizontal="right" vertical="center"/>
    </xf>
    <xf numFmtId="165" fontId="0" fillId="0" borderId="72" xfId="0" applyNumberFormat="1" applyFill="1" applyBorder="1" applyAlignment="1" applyProtection="1">
      <alignment horizontal="right" vertical="center"/>
    </xf>
    <xf numFmtId="164" fontId="0" fillId="11" borderId="73" xfId="0" applyNumberFormat="1" applyFill="1" applyBorder="1" applyAlignment="1" applyProtection="1">
      <alignment horizontal="right" vertical="center"/>
    </xf>
    <xf numFmtId="164" fontId="0" fillId="11" borderId="74" xfId="0" applyNumberFormat="1" applyFill="1" applyBorder="1" applyAlignment="1" applyProtection="1">
      <alignment horizontal="right" vertical="center"/>
    </xf>
    <xf numFmtId="10" fontId="12" fillId="0" borderId="75" xfId="0" applyNumberFormat="1" applyFont="1" applyFill="1" applyBorder="1" applyAlignment="1" applyProtection="1">
      <alignment horizontal="right" vertical="center"/>
    </xf>
    <xf numFmtId="10" fontId="13" fillId="0" borderId="76" xfId="0" applyNumberFormat="1" applyFont="1" applyFill="1" applyBorder="1" applyAlignment="1" applyProtection="1">
      <alignment horizontal="right" vertical="center"/>
    </xf>
    <xf numFmtId="168" fontId="13" fillId="0" borderId="76" xfId="0" applyNumberFormat="1" applyFont="1" applyFill="1" applyBorder="1" applyAlignment="1" applyProtection="1">
      <alignment horizontal="right" vertical="center"/>
    </xf>
    <xf numFmtId="164" fontId="13" fillId="0" borderId="77" xfId="0" applyNumberFormat="1" applyFont="1" applyFill="1" applyBorder="1" applyAlignment="1" applyProtection="1">
      <alignment horizontal="right" vertical="center"/>
    </xf>
    <xf numFmtId="0" fontId="7" fillId="9" borderId="78" xfId="0" applyFont="1" applyFill="1" applyBorder="1" applyAlignment="1" applyProtection="1">
      <alignment horizontal="left" vertical="center" wrapText="1"/>
    </xf>
    <xf numFmtId="0" fontId="0" fillId="9" borderId="78" xfId="0" applyFont="1" applyFill="1" applyBorder="1" applyAlignment="1" applyProtection="1">
      <alignment horizontal="center" vertical="center" wrapText="1"/>
    </xf>
    <xf numFmtId="3" fontId="7" fillId="9" borderId="79" xfId="0" applyNumberFormat="1" applyFont="1" applyFill="1" applyBorder="1" applyAlignment="1" applyProtection="1">
      <alignment horizontal="right" vertical="center"/>
    </xf>
    <xf numFmtId="164" fontId="0" fillId="9" borderId="26" xfId="0" applyNumberFormat="1" applyFill="1" applyBorder="1" applyAlignment="1" applyProtection="1">
      <alignment horizontal="right" vertical="center"/>
    </xf>
    <xf numFmtId="165" fontId="0" fillId="9" borderId="27" xfId="0" applyNumberFormat="1" applyFill="1" applyBorder="1" applyAlignment="1" applyProtection="1">
      <alignment horizontal="right" vertical="center"/>
    </xf>
    <xf numFmtId="165" fontId="0" fillId="9" borderId="28" xfId="0" applyNumberFormat="1" applyFill="1" applyBorder="1" applyAlignment="1" applyProtection="1">
      <alignment horizontal="right" vertical="center"/>
    </xf>
    <xf numFmtId="164" fontId="0" fillId="10" borderId="29" xfId="0" applyNumberFormat="1" applyFill="1" applyBorder="1" applyAlignment="1" applyProtection="1">
      <alignment horizontal="right" vertical="center"/>
    </xf>
    <xf numFmtId="164" fontId="0" fillId="10" borderId="30" xfId="0" applyNumberFormat="1" applyFill="1" applyBorder="1" applyAlignment="1" applyProtection="1">
      <alignment horizontal="right" vertical="center"/>
    </xf>
    <xf numFmtId="164" fontId="12" fillId="7" borderId="31" xfId="0" applyNumberFormat="1" applyFont="1" applyFill="1" applyBorder="1" applyAlignment="1" applyProtection="1">
      <alignment horizontal="right" vertical="center"/>
    </xf>
    <xf numFmtId="10" fontId="13" fillId="14" borderId="80" xfId="0" applyNumberFormat="1" applyFont="1" applyFill="1" applyBorder="1" applyAlignment="1" applyProtection="1">
      <alignment horizontal="right" vertical="center"/>
    </xf>
    <xf numFmtId="168" fontId="13" fillId="14" borderId="80" xfId="0" applyNumberFormat="1" applyFont="1" applyFill="1" applyBorder="1" applyAlignment="1" applyProtection="1">
      <alignment horizontal="right" vertical="center"/>
    </xf>
    <xf numFmtId="164" fontId="13" fillId="14" borderId="33" xfId="0" applyNumberFormat="1" applyFont="1" applyFill="1" applyBorder="1" applyAlignment="1" applyProtection="1">
      <alignment horizontal="right" vertical="center"/>
    </xf>
    <xf numFmtId="0" fontId="0" fillId="0" borderId="81" xfId="0" applyFont="1" applyBorder="1" applyAlignment="1" applyProtection="1">
      <alignment horizontal="left" vertical="center" wrapText="1"/>
    </xf>
    <xf numFmtId="0" fontId="0" fillId="0" borderId="82" xfId="0" applyFont="1" applyBorder="1" applyAlignment="1" applyProtection="1">
      <alignment horizontal="center" vertical="center" wrapText="1"/>
    </xf>
    <xf numFmtId="167" fontId="0" fillId="0" borderId="83" xfId="0" applyNumberFormat="1" applyFill="1" applyBorder="1" applyAlignment="1" applyProtection="1">
      <alignment horizontal="center" vertical="center"/>
    </xf>
    <xf numFmtId="164" fontId="0" fillId="0" borderId="84" xfId="0" applyNumberFormat="1" applyFill="1" applyBorder="1" applyAlignment="1" applyProtection="1">
      <alignment horizontal="right" vertical="center"/>
    </xf>
    <xf numFmtId="168" fontId="0" fillId="0" borderId="85" xfId="0" applyNumberFormat="1" applyFill="1" applyBorder="1" applyAlignment="1" applyProtection="1">
      <alignment horizontal="right" vertical="center"/>
    </xf>
    <xf numFmtId="168" fontId="0" fillId="0" borderId="83" xfId="0" applyNumberFormat="1" applyFill="1" applyBorder="1" applyAlignment="1" applyProtection="1">
      <alignment horizontal="right" vertical="center"/>
    </xf>
    <xf numFmtId="164" fontId="0" fillId="11" borderId="86" xfId="0" applyNumberFormat="1" applyFill="1" applyBorder="1" applyAlignment="1" applyProtection="1">
      <alignment horizontal="right" vertical="center"/>
    </xf>
    <xf numFmtId="164" fontId="0" fillId="11" borderId="87" xfId="0" applyNumberFormat="1" applyFill="1" applyBorder="1" applyAlignment="1" applyProtection="1">
      <alignment horizontal="right" vertical="center"/>
    </xf>
    <xf numFmtId="10" fontId="12" fillId="12" borderId="88" xfId="0" applyNumberFormat="1" applyFont="1" applyFill="1" applyBorder="1" applyAlignment="1" applyProtection="1">
      <alignment horizontal="right" vertical="center"/>
      <protection locked="0"/>
    </xf>
    <xf numFmtId="10" fontId="13" fillId="13" borderId="89" xfId="0" applyNumberFormat="1" applyFont="1" applyFill="1" applyBorder="1" applyAlignment="1" applyProtection="1">
      <alignment horizontal="right" vertical="center"/>
    </xf>
    <xf numFmtId="168" fontId="13" fillId="13" borderId="89" xfId="0" applyNumberFormat="1" applyFont="1" applyFill="1" applyBorder="1" applyAlignment="1" applyProtection="1">
      <alignment horizontal="right" vertical="center"/>
    </xf>
    <xf numFmtId="164" fontId="13" fillId="13" borderId="90" xfId="0" applyNumberFormat="1" applyFont="1" applyFill="1" applyBorder="1" applyAlignment="1" applyProtection="1">
      <alignment horizontal="right" vertical="center"/>
    </xf>
    <xf numFmtId="0" fontId="0" fillId="0" borderId="91" xfId="0" applyFont="1" applyBorder="1" applyAlignment="1" applyProtection="1">
      <alignment horizontal="left" vertical="center" wrapText="1"/>
    </xf>
    <xf numFmtId="0" fontId="0" fillId="0" borderId="92" xfId="0" applyFont="1" applyBorder="1" applyAlignment="1" applyProtection="1">
      <alignment horizontal="center" vertical="center" wrapText="1"/>
    </xf>
    <xf numFmtId="167" fontId="0" fillId="0" borderId="63" xfId="0" applyNumberFormat="1" applyFont="1" applyFill="1" applyBorder="1" applyAlignment="1" applyProtection="1">
      <alignment horizontal="center" vertical="center"/>
    </xf>
    <xf numFmtId="164" fontId="0" fillId="0" borderId="93" xfId="0" applyNumberFormat="1" applyFill="1" applyBorder="1" applyAlignment="1" applyProtection="1">
      <alignment horizontal="right" vertical="center"/>
    </xf>
    <xf numFmtId="168" fontId="0" fillId="0" borderId="94" xfId="0" applyNumberFormat="1" applyFill="1" applyBorder="1" applyAlignment="1" applyProtection="1">
      <alignment horizontal="right" vertical="center"/>
    </xf>
    <xf numFmtId="168" fontId="0" fillId="0" borderId="95" xfId="0" applyNumberFormat="1" applyFill="1" applyBorder="1" applyAlignment="1" applyProtection="1">
      <alignment horizontal="right" vertical="center"/>
    </xf>
    <xf numFmtId="164" fontId="0" fillId="11" borderId="96" xfId="0" applyNumberFormat="1" applyFill="1" applyBorder="1" applyAlignment="1" applyProtection="1">
      <alignment horizontal="right" vertical="center"/>
    </xf>
    <xf numFmtId="164" fontId="0" fillId="11" borderId="97" xfId="0" applyNumberFormat="1" applyFill="1" applyBorder="1" applyAlignment="1" applyProtection="1">
      <alignment horizontal="right" vertical="center"/>
    </xf>
    <xf numFmtId="10" fontId="12" fillId="12" borderId="98" xfId="0" applyNumberFormat="1" applyFont="1" applyFill="1" applyBorder="1" applyAlignment="1" applyProtection="1">
      <alignment horizontal="right" vertical="center"/>
      <protection locked="0"/>
    </xf>
    <xf numFmtId="10" fontId="13" fillId="13" borderId="99" xfId="0" applyNumberFormat="1" applyFont="1" applyFill="1" applyBorder="1" applyAlignment="1" applyProtection="1">
      <alignment horizontal="right" vertical="center"/>
    </xf>
    <xf numFmtId="168" fontId="13" fillId="13" borderId="99" xfId="0" applyNumberFormat="1" applyFont="1" applyFill="1" applyBorder="1" applyAlignment="1" applyProtection="1">
      <alignment horizontal="right" vertical="center"/>
    </xf>
    <xf numFmtId="164" fontId="13" fillId="13" borderId="100" xfId="0" applyNumberFormat="1" applyFont="1" applyFill="1" applyBorder="1" applyAlignment="1" applyProtection="1">
      <alignment horizontal="right" vertical="center"/>
    </xf>
    <xf numFmtId="0" fontId="0" fillId="0" borderId="101" xfId="0" applyFont="1" applyBorder="1" applyAlignment="1" applyProtection="1">
      <alignment horizontal="center" vertical="center" wrapText="1"/>
    </xf>
    <xf numFmtId="0" fontId="0" fillId="0" borderId="44" xfId="0" applyFont="1" applyBorder="1" applyAlignment="1" applyProtection="1">
      <alignment horizontal="center" vertical="center" wrapText="1"/>
    </xf>
    <xf numFmtId="0" fontId="0" fillId="0" borderId="102" xfId="0" applyFont="1" applyBorder="1" applyAlignment="1" applyProtection="1">
      <alignment horizontal="left" vertical="center" wrapText="1"/>
    </xf>
    <xf numFmtId="167" fontId="0" fillId="0" borderId="72" xfId="0" applyNumberFormat="1" applyFont="1" applyFill="1" applyBorder="1" applyAlignment="1" applyProtection="1">
      <alignment horizontal="center" vertical="center"/>
    </xf>
    <xf numFmtId="164" fontId="0" fillId="0" borderId="103" xfId="0" applyNumberFormat="1" applyFill="1" applyBorder="1" applyAlignment="1" applyProtection="1">
      <alignment horizontal="right" vertical="center"/>
    </xf>
    <xf numFmtId="168" fontId="0" fillId="0" borderId="104" xfId="0" applyNumberFormat="1" applyFill="1" applyBorder="1" applyAlignment="1" applyProtection="1">
      <alignment horizontal="right" vertical="center"/>
    </xf>
    <xf numFmtId="168" fontId="0" fillId="0" borderId="105" xfId="0" applyNumberFormat="1" applyFill="1" applyBorder="1" applyAlignment="1" applyProtection="1">
      <alignment horizontal="right" vertical="center"/>
    </xf>
    <xf numFmtId="164" fontId="0" fillId="11" borderId="106" xfId="0" applyNumberFormat="1" applyFill="1" applyBorder="1" applyAlignment="1" applyProtection="1">
      <alignment horizontal="right" vertical="center"/>
    </xf>
    <xf numFmtId="164" fontId="0" fillId="11" borderId="107" xfId="0" applyNumberFormat="1" applyFill="1" applyBorder="1" applyAlignment="1" applyProtection="1">
      <alignment horizontal="right" vertical="center"/>
    </xf>
    <xf numFmtId="10" fontId="12" fillId="12" borderId="108" xfId="0" applyNumberFormat="1" applyFont="1" applyFill="1" applyBorder="1" applyAlignment="1" applyProtection="1">
      <alignment horizontal="right" vertical="center"/>
      <protection locked="0"/>
    </xf>
    <xf numFmtId="10" fontId="13" fillId="13" borderId="109" xfId="0" applyNumberFormat="1" applyFont="1" applyFill="1" applyBorder="1" applyAlignment="1" applyProtection="1">
      <alignment horizontal="right" vertical="center"/>
    </xf>
    <xf numFmtId="168" fontId="13" fillId="13" borderId="109" xfId="0" applyNumberFormat="1" applyFont="1" applyFill="1" applyBorder="1" applyAlignment="1" applyProtection="1">
      <alignment horizontal="right" vertical="center"/>
    </xf>
    <xf numFmtId="164" fontId="13" fillId="13" borderId="110" xfId="0" applyNumberFormat="1" applyFont="1" applyFill="1" applyBorder="1" applyAlignment="1" applyProtection="1">
      <alignment horizontal="right" vertical="center"/>
    </xf>
    <xf numFmtId="0" fontId="0" fillId="0" borderId="111" xfId="0" applyFont="1" applyBorder="1" applyAlignment="1" applyProtection="1">
      <alignment horizontal="left" vertical="center" wrapText="1"/>
    </xf>
    <xf numFmtId="0" fontId="0" fillId="0" borderId="112" xfId="0" applyFont="1" applyBorder="1" applyAlignment="1" applyProtection="1">
      <alignment horizontal="center" vertical="center" wrapText="1"/>
    </xf>
    <xf numFmtId="167" fontId="0" fillId="0" borderId="35" xfId="0" applyNumberFormat="1" applyFont="1" applyFill="1" applyBorder="1" applyAlignment="1" applyProtection="1">
      <alignment horizontal="right" vertical="center"/>
    </xf>
    <xf numFmtId="0" fontId="0" fillId="0" borderId="113" xfId="0" applyFont="1" applyBorder="1" applyAlignment="1" applyProtection="1">
      <alignment horizontal="left" vertical="center" wrapText="1"/>
    </xf>
    <xf numFmtId="167" fontId="0" fillId="0" borderId="67" xfId="0" applyNumberFormat="1" applyFont="1" applyFill="1" applyBorder="1" applyAlignment="1" applyProtection="1">
      <alignment horizontal="right" vertical="center"/>
    </xf>
    <xf numFmtId="0" fontId="0" fillId="0" borderId="114" xfId="0" applyFont="1" applyBorder="1" applyAlignment="1" applyProtection="1">
      <alignment horizontal="left" vertical="center" wrapText="1"/>
    </xf>
    <xf numFmtId="167" fontId="0" fillId="0" borderId="15" xfId="0" applyNumberFormat="1" applyFont="1" applyFill="1" applyBorder="1" applyAlignment="1" applyProtection="1">
      <alignment horizontal="right" vertical="center"/>
    </xf>
    <xf numFmtId="0" fontId="0" fillId="0" borderId="115" xfId="0" applyFont="1" applyBorder="1" applyAlignment="1" applyProtection="1">
      <alignment horizontal="left" vertical="center" wrapText="1"/>
    </xf>
    <xf numFmtId="0" fontId="0" fillId="0" borderId="116" xfId="0" applyFont="1" applyBorder="1" applyAlignment="1" applyProtection="1">
      <alignment horizontal="center" vertical="center" wrapText="1"/>
    </xf>
    <xf numFmtId="167" fontId="0" fillId="0" borderId="117" xfId="0" applyNumberFormat="1" applyFont="1" applyFill="1" applyBorder="1" applyAlignment="1" applyProtection="1">
      <alignment horizontal="right" vertical="center"/>
    </xf>
    <xf numFmtId="164" fontId="0" fillId="0" borderId="118" xfId="0" applyNumberFormat="1" applyFill="1" applyBorder="1" applyAlignment="1" applyProtection="1">
      <alignment horizontal="right" vertical="center"/>
    </xf>
    <xf numFmtId="168" fontId="0" fillId="0" borderId="119" xfId="0" applyNumberFormat="1" applyFill="1" applyBorder="1" applyAlignment="1" applyProtection="1">
      <alignment horizontal="right" vertical="center"/>
    </xf>
    <xf numFmtId="168" fontId="0" fillId="0" borderId="120" xfId="0" applyNumberFormat="1" applyFill="1" applyBorder="1" applyAlignment="1" applyProtection="1">
      <alignment horizontal="right" vertical="center"/>
    </xf>
    <xf numFmtId="0" fontId="0" fillId="0" borderId="121" xfId="0" applyFont="1" applyBorder="1" applyAlignment="1" applyProtection="1">
      <alignment horizontal="center" vertical="center" wrapText="1"/>
    </xf>
    <xf numFmtId="167" fontId="0" fillId="0" borderId="42" xfId="0" applyNumberFormat="1" applyFont="1" applyFill="1" applyBorder="1" applyAlignment="1" applyProtection="1">
      <alignment horizontal="right" vertical="center"/>
    </xf>
    <xf numFmtId="168" fontId="0" fillId="0" borderId="122" xfId="0" applyNumberFormat="1" applyFill="1" applyBorder="1" applyAlignment="1" applyProtection="1">
      <alignment horizontal="right" vertical="center"/>
    </xf>
    <xf numFmtId="168" fontId="0" fillId="0" borderId="123" xfId="0" applyNumberFormat="1" applyFill="1" applyBorder="1" applyAlignment="1" applyProtection="1">
      <alignment horizontal="right" vertical="center"/>
    </xf>
    <xf numFmtId="164" fontId="0" fillId="0" borderId="124" xfId="0" applyNumberFormat="1" applyFill="1" applyBorder="1" applyAlignment="1" applyProtection="1">
      <alignment horizontal="right" vertical="center"/>
    </xf>
    <xf numFmtId="164" fontId="0" fillId="11" borderId="125" xfId="0" applyNumberFormat="1" applyFill="1" applyBorder="1" applyAlignment="1" applyProtection="1">
      <alignment horizontal="right" vertical="center"/>
    </xf>
    <xf numFmtId="164" fontId="0" fillId="11" borderId="126" xfId="0" applyNumberFormat="1" applyFill="1" applyBorder="1" applyAlignment="1" applyProtection="1">
      <alignment horizontal="right" vertical="center"/>
    </xf>
    <xf numFmtId="167" fontId="0" fillId="0" borderId="109" xfId="0" applyNumberFormat="1" applyFont="1" applyFill="1" applyBorder="1" applyAlignment="1" applyProtection="1">
      <alignment horizontal="right" vertical="center"/>
    </xf>
    <xf numFmtId="168" fontId="0" fillId="0" borderId="2" xfId="0" applyNumberFormat="1" applyFill="1" applyBorder="1" applyAlignment="1" applyProtection="1">
      <alignment horizontal="right" vertical="center"/>
    </xf>
    <xf numFmtId="168" fontId="0" fillId="0" borderId="3" xfId="0" applyNumberFormat="1" applyFill="1" applyBorder="1" applyAlignment="1" applyProtection="1">
      <alignment horizontal="right" vertical="center"/>
    </xf>
    <xf numFmtId="10" fontId="12" fillId="12" borderId="75" xfId="0" applyNumberFormat="1" applyFont="1" applyFill="1" applyBorder="1" applyAlignment="1" applyProtection="1">
      <alignment horizontal="right" vertical="center"/>
      <protection locked="0"/>
    </xf>
    <xf numFmtId="10" fontId="13" fillId="13" borderId="76" xfId="0" applyNumberFormat="1" applyFont="1" applyFill="1" applyBorder="1" applyAlignment="1" applyProtection="1">
      <alignment horizontal="right" vertical="center"/>
    </xf>
    <xf numFmtId="168" fontId="13" fillId="13" borderId="76" xfId="0" applyNumberFormat="1" applyFont="1" applyFill="1" applyBorder="1" applyAlignment="1" applyProtection="1">
      <alignment horizontal="right" vertical="center"/>
    </xf>
    <xf numFmtId="164" fontId="13" fillId="13" borderId="77" xfId="0" applyNumberFormat="1" applyFont="1" applyFill="1" applyBorder="1" applyAlignment="1" applyProtection="1">
      <alignment horizontal="right" vertical="center"/>
    </xf>
    <xf numFmtId="0" fontId="0" fillId="0" borderId="81" xfId="0" applyFont="1" applyBorder="1" applyAlignment="1" applyProtection="1">
      <alignment horizontal="center" vertical="center" wrapText="1"/>
    </xf>
    <xf numFmtId="0" fontId="0" fillId="0" borderId="127" xfId="0" applyFont="1" applyBorder="1" applyAlignment="1" applyProtection="1">
      <alignment horizontal="left" vertical="center" wrapText="1"/>
    </xf>
    <xf numFmtId="0" fontId="0" fillId="0" borderId="127" xfId="0" applyFont="1" applyBorder="1" applyAlignment="1" applyProtection="1">
      <alignment horizontal="center" vertical="center" wrapText="1"/>
    </xf>
    <xf numFmtId="0" fontId="0" fillId="0" borderId="91" xfId="0" applyFont="1" applyBorder="1" applyAlignment="1" applyProtection="1">
      <alignment horizontal="center" vertical="center" wrapText="1"/>
    </xf>
    <xf numFmtId="0" fontId="0" fillId="0" borderId="128" xfId="0" applyFont="1" applyFill="1" applyBorder="1" applyAlignment="1" applyProtection="1">
      <alignment horizontal="left" vertical="center" wrapText="1"/>
    </xf>
    <xf numFmtId="0" fontId="0" fillId="0" borderId="128" xfId="0" applyFont="1" applyFill="1" applyBorder="1" applyAlignment="1" applyProtection="1">
      <alignment horizontal="center" vertical="center" wrapText="1"/>
    </xf>
    <xf numFmtId="164" fontId="0" fillId="9" borderId="129" xfId="0" applyNumberFormat="1" applyFont="1" applyFill="1" applyBorder="1" applyAlignment="1" applyProtection="1">
      <alignment horizontal="right" vertical="center"/>
    </xf>
    <xf numFmtId="165" fontId="0" fillId="9" borderId="130" xfId="0" applyNumberFormat="1" applyFont="1" applyFill="1" applyBorder="1" applyAlignment="1" applyProtection="1">
      <alignment horizontal="right" vertical="center"/>
    </xf>
    <xf numFmtId="165" fontId="0" fillId="9" borderId="131" xfId="0" applyNumberFormat="1" applyFont="1" applyFill="1" applyBorder="1" applyAlignment="1" applyProtection="1">
      <alignment horizontal="right" vertical="center"/>
    </xf>
    <xf numFmtId="164" fontId="0" fillId="10" borderId="132" xfId="0" applyNumberFormat="1" applyFont="1" applyFill="1" applyBorder="1" applyAlignment="1" applyProtection="1">
      <alignment horizontal="right" vertical="center"/>
    </xf>
    <xf numFmtId="164" fontId="0" fillId="10" borderId="133" xfId="0" applyNumberFormat="1" applyFont="1" applyFill="1" applyBorder="1" applyAlignment="1" applyProtection="1">
      <alignment horizontal="right" vertical="center"/>
    </xf>
    <xf numFmtId="10" fontId="13" fillId="14" borderId="134" xfId="0" applyNumberFormat="1" applyFont="1" applyFill="1" applyBorder="1" applyAlignment="1" applyProtection="1">
      <alignment horizontal="right" vertical="center"/>
    </xf>
    <xf numFmtId="168" fontId="13" fillId="14" borderId="134" xfId="0" applyNumberFormat="1" applyFont="1" applyFill="1" applyBorder="1" applyAlignment="1" applyProtection="1">
      <alignment horizontal="right" vertical="center"/>
    </xf>
    <xf numFmtId="0" fontId="0" fillId="0" borderId="135" xfId="0" applyFont="1" applyBorder="1" applyAlignment="1" applyProtection="1">
      <alignment horizontal="center" vertical="center" wrapText="1"/>
    </xf>
    <xf numFmtId="167" fontId="0" fillId="0" borderId="89" xfId="0" applyNumberFormat="1" applyFont="1" applyFill="1" applyBorder="1" applyAlignment="1" applyProtection="1">
      <alignment horizontal="right" vertical="center"/>
    </xf>
    <xf numFmtId="0" fontId="0" fillId="0" borderId="136" xfId="0" applyFont="1" applyBorder="1" applyAlignment="1" applyProtection="1">
      <alignment horizontal="left" vertical="center" wrapText="1"/>
    </xf>
    <xf numFmtId="167" fontId="0" fillId="0" borderId="85" xfId="0" applyNumberFormat="1" applyFill="1" applyBorder="1" applyAlignment="1" applyProtection="1">
      <alignment horizontal="center" vertical="center"/>
    </xf>
    <xf numFmtId="167" fontId="0" fillId="0" borderId="99" xfId="0" applyNumberFormat="1" applyFill="1" applyBorder="1" applyAlignment="1" applyProtection="1">
      <alignment horizontal="right" vertical="center"/>
    </xf>
    <xf numFmtId="167" fontId="0" fillId="0" borderId="45" xfId="0" applyNumberFormat="1" applyFill="1" applyBorder="1" applyAlignment="1" applyProtection="1">
      <alignment horizontal="right" vertical="center"/>
    </xf>
    <xf numFmtId="0" fontId="0" fillId="0" borderId="137" xfId="0" applyFont="1" applyBorder="1" applyAlignment="1" applyProtection="1">
      <alignment horizontal="left" vertical="center" wrapText="1"/>
    </xf>
    <xf numFmtId="0" fontId="0" fillId="0" borderId="137" xfId="0" applyFont="1" applyBorder="1" applyAlignment="1" applyProtection="1">
      <alignment horizontal="center" vertical="center" wrapText="1"/>
    </xf>
    <xf numFmtId="167" fontId="0" fillId="0" borderId="104" xfId="0" applyNumberFormat="1" applyFont="1" applyFill="1" applyBorder="1" applyAlignment="1" applyProtection="1">
      <alignment horizontal="right" vertical="center"/>
    </xf>
    <xf numFmtId="0" fontId="0" fillId="0" borderId="138" xfId="0" applyFont="1" applyBorder="1" applyAlignment="1" applyProtection="1">
      <alignment horizontal="left" vertical="center" wrapText="1"/>
    </xf>
    <xf numFmtId="0" fontId="0" fillId="0" borderId="138" xfId="0" applyFont="1" applyBorder="1" applyAlignment="1" applyProtection="1">
      <alignment horizontal="center" vertical="center" wrapText="1"/>
    </xf>
    <xf numFmtId="167" fontId="0" fillId="0" borderId="61" xfId="0" applyNumberFormat="1" applyFont="1" applyFill="1" applyBorder="1" applyAlignment="1" applyProtection="1">
      <alignment horizontal="right" vertical="center"/>
    </xf>
    <xf numFmtId="0" fontId="0" fillId="0" borderId="102" xfId="0" applyFont="1" applyBorder="1" applyAlignment="1" applyProtection="1">
      <alignment horizontal="center" vertical="center" wrapText="1"/>
    </xf>
    <xf numFmtId="167" fontId="0" fillId="0" borderId="104" xfId="0" applyNumberFormat="1" applyFill="1" applyBorder="1" applyAlignment="1" applyProtection="1">
      <alignment horizontal="right" vertical="center"/>
    </xf>
    <xf numFmtId="164" fontId="0" fillId="0" borderId="139" xfId="0" applyNumberFormat="1" applyFill="1" applyBorder="1" applyAlignment="1" applyProtection="1">
      <alignment horizontal="right" vertical="center"/>
    </xf>
    <xf numFmtId="168" fontId="0" fillId="0" borderId="140" xfId="0" applyNumberFormat="1" applyFill="1" applyBorder="1" applyAlignment="1" applyProtection="1">
      <alignment horizontal="right" vertical="center"/>
    </xf>
    <xf numFmtId="168" fontId="0" fillId="0" borderId="141" xfId="0" applyNumberFormat="1" applyFill="1" applyBorder="1" applyAlignment="1" applyProtection="1">
      <alignment horizontal="right" vertical="center"/>
    </xf>
    <xf numFmtId="164" fontId="0" fillId="11" borderId="142" xfId="0" applyNumberFormat="1" applyFill="1" applyBorder="1" applyAlignment="1" applyProtection="1">
      <alignment horizontal="right" vertical="center"/>
    </xf>
    <xf numFmtId="164" fontId="0" fillId="11" borderId="143" xfId="0" applyNumberFormat="1" applyFill="1" applyBorder="1" applyAlignment="1" applyProtection="1">
      <alignment horizontal="right" vertical="center"/>
    </xf>
    <xf numFmtId="10" fontId="12" fillId="12" borderId="144" xfId="0" applyNumberFormat="1" applyFont="1" applyFill="1" applyBorder="1" applyAlignment="1" applyProtection="1">
      <alignment horizontal="right" vertical="center"/>
      <protection locked="0"/>
    </xf>
    <xf numFmtId="164" fontId="13" fillId="13" borderId="145" xfId="0" applyNumberFormat="1" applyFont="1" applyFill="1" applyBorder="1" applyAlignment="1" applyProtection="1">
      <alignment horizontal="right" vertical="center"/>
    </xf>
    <xf numFmtId="3" fontId="7" fillId="9" borderId="146" xfId="0" applyNumberFormat="1" applyFont="1" applyFill="1" applyBorder="1" applyAlignment="1" applyProtection="1">
      <alignment horizontal="right" vertical="center"/>
    </xf>
    <xf numFmtId="164" fontId="0" fillId="9" borderId="17" xfId="0" applyNumberFormat="1" applyFill="1" applyBorder="1" applyAlignment="1" applyProtection="1">
      <alignment horizontal="right" vertical="center"/>
    </xf>
    <xf numFmtId="165" fontId="0" fillId="9" borderId="18" xfId="0" applyNumberFormat="1" applyFill="1" applyBorder="1" applyAlignment="1" applyProtection="1">
      <alignment horizontal="right" vertical="center"/>
    </xf>
    <xf numFmtId="165" fontId="0" fillId="9" borderId="19" xfId="0" applyNumberFormat="1" applyFill="1" applyBorder="1" applyAlignment="1" applyProtection="1">
      <alignment horizontal="right" vertical="center"/>
    </xf>
    <xf numFmtId="164" fontId="0" fillId="10" borderId="20" xfId="0" applyNumberFormat="1" applyFill="1" applyBorder="1" applyAlignment="1" applyProtection="1">
      <alignment horizontal="right" vertical="center"/>
    </xf>
    <xf numFmtId="164" fontId="0" fillId="10" borderId="21" xfId="0" applyNumberFormat="1" applyFill="1" applyBorder="1" applyAlignment="1" applyProtection="1">
      <alignment horizontal="right" vertical="center"/>
    </xf>
    <xf numFmtId="10" fontId="12" fillId="7" borderId="22" xfId="0" applyNumberFormat="1" applyFont="1" applyFill="1" applyBorder="1" applyAlignment="1" applyProtection="1">
      <alignment horizontal="right" vertical="center"/>
    </xf>
    <xf numFmtId="164" fontId="13" fillId="14" borderId="24" xfId="0" applyNumberFormat="1" applyFont="1" applyFill="1" applyBorder="1" applyAlignment="1" applyProtection="1">
      <alignment horizontal="right" vertical="center"/>
    </xf>
    <xf numFmtId="167" fontId="0" fillId="0" borderId="45" xfId="0" applyNumberFormat="1" applyFont="1" applyFill="1" applyBorder="1" applyAlignment="1" applyProtection="1">
      <alignment horizontal="right" vertical="center"/>
    </xf>
    <xf numFmtId="168" fontId="0" fillId="0" borderId="147" xfId="0" applyNumberFormat="1" applyFill="1" applyBorder="1" applyAlignment="1" applyProtection="1">
      <alignment horizontal="right" vertical="center"/>
    </xf>
    <xf numFmtId="168" fontId="0" fillId="0" borderId="148" xfId="0" applyNumberFormat="1" applyFill="1" applyBorder="1" applyAlignment="1" applyProtection="1">
      <alignment horizontal="right" vertical="center"/>
    </xf>
    <xf numFmtId="168" fontId="0" fillId="0" borderId="71" xfId="0" applyNumberFormat="1" applyFill="1" applyBorder="1" applyAlignment="1" applyProtection="1">
      <alignment horizontal="right" vertical="center"/>
    </xf>
    <xf numFmtId="168" fontId="0" fillId="0" borderId="72" xfId="0" applyNumberFormat="1" applyFill="1" applyBorder="1" applyAlignment="1" applyProtection="1">
      <alignment horizontal="right" vertical="center"/>
    </xf>
    <xf numFmtId="167" fontId="7" fillId="9" borderId="146" xfId="0" applyNumberFormat="1" applyFont="1" applyFill="1" applyBorder="1" applyAlignment="1" applyProtection="1">
      <alignment horizontal="right" vertical="center"/>
    </xf>
    <xf numFmtId="3" fontId="0" fillId="9" borderId="149" xfId="0" applyNumberFormat="1" applyFont="1" applyFill="1" applyBorder="1" applyAlignment="1" applyProtection="1">
      <alignment horizontal="right" vertical="center"/>
    </xf>
    <xf numFmtId="165" fontId="0" fillId="9" borderId="2" xfId="0" applyNumberFormat="1" applyFont="1" applyFill="1" applyBorder="1" applyAlignment="1" applyProtection="1">
      <alignment horizontal="right" vertical="center"/>
    </xf>
    <xf numFmtId="165" fontId="0" fillId="9" borderId="3" xfId="0" applyNumberFormat="1" applyFont="1" applyFill="1" applyBorder="1" applyAlignment="1" applyProtection="1">
      <alignment horizontal="right" vertical="center"/>
    </xf>
    <xf numFmtId="3" fontId="0" fillId="10" borderId="150" xfId="0" applyNumberFormat="1" applyFont="1" applyFill="1" applyBorder="1" applyAlignment="1" applyProtection="1">
      <alignment horizontal="right" vertical="center"/>
    </xf>
    <xf numFmtId="3" fontId="0" fillId="10" borderId="151" xfId="0" applyNumberFormat="1" applyFont="1" applyFill="1" applyBorder="1" applyAlignment="1" applyProtection="1">
      <alignment horizontal="right" vertical="center"/>
    </xf>
    <xf numFmtId="10" fontId="12" fillId="7" borderId="152" xfId="0" applyNumberFormat="1" applyFont="1" applyFill="1" applyBorder="1" applyAlignment="1" applyProtection="1">
      <alignment horizontal="right" vertical="center"/>
    </xf>
    <xf numFmtId="10" fontId="13" fillId="13" borderId="80" xfId="0" applyNumberFormat="1" applyFont="1" applyFill="1" applyBorder="1" applyAlignment="1" applyProtection="1">
      <alignment horizontal="right" vertical="center"/>
    </xf>
    <xf numFmtId="168" fontId="13" fillId="13" borderId="80" xfId="0" applyNumberFormat="1" applyFont="1" applyFill="1" applyBorder="1" applyAlignment="1" applyProtection="1">
      <alignment horizontal="right" vertical="center"/>
    </xf>
    <xf numFmtId="3" fontId="13" fillId="13" borderId="153" xfId="0" applyNumberFormat="1" applyFont="1" applyFill="1" applyBorder="1" applyAlignment="1" applyProtection="1">
      <alignment horizontal="right" vertical="center"/>
    </xf>
    <xf numFmtId="0" fontId="0" fillId="0" borderId="0" xfId="0" applyBorder="1" applyAlignment="1" applyProtection="1"/>
    <xf numFmtId="0" fontId="0" fillId="0" borderId="154" xfId="0" applyFont="1" applyFill="1" applyBorder="1" applyAlignment="1" applyProtection="1">
      <alignment horizontal="left" vertical="center" wrapText="1"/>
    </xf>
    <xf numFmtId="0" fontId="0" fillId="0" borderId="155" xfId="0" applyFont="1" applyFill="1" applyBorder="1" applyAlignment="1" applyProtection="1">
      <alignment horizontal="center" vertical="center" wrapText="1"/>
    </xf>
    <xf numFmtId="167" fontId="0" fillId="0" borderId="18" xfId="0" applyNumberFormat="1" applyFont="1" applyFill="1" applyBorder="1" applyAlignment="1" applyProtection="1">
      <alignment horizontal="right" vertical="center"/>
    </xf>
    <xf numFmtId="164" fontId="0" fillId="0" borderId="149" xfId="0" applyNumberFormat="1" applyFill="1" applyBorder="1" applyAlignment="1" applyProtection="1">
      <alignment horizontal="right" vertical="center"/>
    </xf>
    <xf numFmtId="164" fontId="0" fillId="11" borderId="150" xfId="0" applyNumberFormat="1" applyFill="1" applyBorder="1" applyAlignment="1" applyProtection="1">
      <alignment horizontal="right" vertical="center"/>
    </xf>
    <xf numFmtId="164" fontId="0" fillId="11" borderId="151" xfId="0" applyNumberFormat="1" applyFill="1" applyBorder="1" applyAlignment="1" applyProtection="1">
      <alignment horizontal="right" vertical="center"/>
    </xf>
    <xf numFmtId="10" fontId="12" fillId="12" borderId="152" xfId="0" applyNumberFormat="1" applyFont="1" applyFill="1" applyBorder="1" applyAlignment="1" applyProtection="1">
      <alignment horizontal="right" vertical="center"/>
      <protection locked="0"/>
    </xf>
    <xf numFmtId="164" fontId="13" fillId="13" borderId="153" xfId="0" applyNumberFormat="1" applyFont="1" applyFill="1" applyBorder="1" applyAlignment="1" applyProtection="1">
      <alignment horizontal="right" vertical="center"/>
    </xf>
    <xf numFmtId="0" fontId="7" fillId="4" borderId="69" xfId="0" applyFont="1" applyFill="1" applyBorder="1" applyAlignment="1" applyProtection="1">
      <alignment horizontal="left" vertical="center" wrapText="1"/>
    </xf>
    <xf numFmtId="0" fontId="7" fillId="4" borderId="69" xfId="0" applyFont="1" applyFill="1" applyBorder="1" applyAlignment="1" applyProtection="1">
      <alignment horizontal="center" vertical="center" wrapText="1"/>
    </xf>
    <xf numFmtId="3" fontId="7" fillId="3" borderId="25" xfId="0" applyNumberFormat="1" applyFont="1" applyFill="1" applyBorder="1" applyAlignment="1" applyProtection="1">
      <alignment horizontal="center" vertical="center" wrapText="1"/>
    </xf>
    <xf numFmtId="169" fontId="0" fillId="3" borderId="26" xfId="0" applyNumberFormat="1" applyFill="1" applyBorder="1" applyAlignment="1" applyProtection="1">
      <alignment horizontal="center" vertical="center"/>
    </xf>
    <xf numFmtId="165" fontId="0" fillId="3" borderId="27" xfId="0" applyNumberFormat="1" applyFill="1" applyBorder="1" applyAlignment="1" applyProtection="1">
      <alignment horizontal="center" vertical="center"/>
    </xf>
    <xf numFmtId="165" fontId="0" fillId="3" borderId="28" xfId="0" applyNumberFormat="1" applyFill="1" applyBorder="1" applyAlignment="1" applyProtection="1">
      <alignment horizontal="center" vertical="center"/>
    </xf>
    <xf numFmtId="169" fontId="0" fillId="15" borderId="29" xfId="0" applyNumberFormat="1" applyFill="1" applyBorder="1" applyAlignment="1" applyProtection="1">
      <alignment horizontal="center" vertical="center"/>
    </xf>
    <xf numFmtId="169" fontId="0" fillId="15" borderId="30" xfId="0" applyNumberFormat="1" applyFill="1" applyBorder="1" applyAlignment="1" applyProtection="1">
      <alignment horizontal="center" vertical="center"/>
    </xf>
    <xf numFmtId="169" fontId="12" fillId="7" borderId="31" xfId="0" applyNumberFormat="1" applyFont="1" applyFill="1" applyBorder="1" applyAlignment="1" applyProtection="1">
      <alignment horizontal="center" vertical="center"/>
    </xf>
    <xf numFmtId="10" fontId="13" fillId="8" borderId="80" xfId="0" applyNumberFormat="1" applyFont="1" applyFill="1" applyBorder="1" applyAlignment="1" applyProtection="1">
      <alignment horizontal="right" vertical="center"/>
    </xf>
    <xf numFmtId="168" fontId="13" fillId="8" borderId="80" xfId="0" applyNumberFormat="1" applyFont="1" applyFill="1" applyBorder="1" applyAlignment="1" applyProtection="1">
      <alignment horizontal="right" vertical="center"/>
    </xf>
    <xf numFmtId="169" fontId="13" fillId="8" borderId="33" xfId="0" applyNumberFormat="1" applyFont="1" applyFill="1" applyBorder="1" applyAlignment="1" applyProtection="1">
      <alignment horizontal="center" vertical="center"/>
    </xf>
    <xf numFmtId="0" fontId="0" fillId="0" borderId="78" xfId="0" applyFont="1" applyFill="1" applyBorder="1" applyAlignment="1" applyProtection="1">
      <alignment horizontal="left" vertical="center" wrapText="1"/>
    </xf>
    <xf numFmtId="0" fontId="0" fillId="0" borderId="78" xfId="0" applyFont="1" applyFill="1" applyBorder="1" applyAlignment="1" applyProtection="1">
      <alignment horizontal="center" vertical="center" wrapText="1"/>
    </xf>
    <xf numFmtId="167" fontId="0" fillId="0" borderId="156" xfId="0" applyNumberFormat="1" applyFont="1" applyFill="1" applyBorder="1" applyAlignment="1" applyProtection="1">
      <alignment horizontal="right" vertical="center"/>
    </xf>
    <xf numFmtId="164" fontId="0" fillId="0" borderId="157" xfId="0" applyNumberFormat="1" applyFill="1" applyBorder="1" applyAlignment="1" applyProtection="1">
      <alignment horizontal="right" vertical="center"/>
    </xf>
    <xf numFmtId="164" fontId="0" fillId="11" borderId="158" xfId="0" applyNumberFormat="1" applyFill="1" applyBorder="1" applyAlignment="1" applyProtection="1">
      <alignment horizontal="right" vertical="center"/>
    </xf>
    <xf numFmtId="164" fontId="0" fillId="11" borderId="159" xfId="0" applyNumberFormat="1" applyFill="1" applyBorder="1" applyAlignment="1" applyProtection="1">
      <alignment horizontal="right" vertical="center"/>
    </xf>
    <xf numFmtId="10" fontId="12" fillId="12" borderId="160" xfId="0" applyNumberFormat="1" applyFont="1" applyFill="1" applyBorder="1" applyAlignment="1" applyProtection="1">
      <alignment horizontal="right" vertical="center"/>
      <protection locked="0"/>
    </xf>
    <xf numFmtId="0" fontId="0" fillId="0" borderId="44" xfId="0" applyFont="1" applyFill="1" applyBorder="1" applyAlignment="1" applyProtection="1">
      <alignment horizontal="left" vertical="center" wrapText="1"/>
    </xf>
    <xf numFmtId="0" fontId="0" fillId="0" borderId="44" xfId="0" applyFont="1" applyFill="1" applyBorder="1" applyAlignment="1" applyProtection="1">
      <alignment horizontal="center" vertical="center" wrapText="1"/>
    </xf>
    <xf numFmtId="0" fontId="0" fillId="0" borderId="102" xfId="0" applyFont="1" applyFill="1" applyBorder="1" applyAlignment="1" applyProtection="1">
      <alignment horizontal="left" vertical="center" wrapText="1"/>
    </xf>
    <xf numFmtId="0" fontId="0" fillId="0" borderId="102" xfId="0" applyFont="1" applyFill="1" applyBorder="1" applyAlignment="1" applyProtection="1">
      <alignment horizontal="center" vertical="center" wrapText="1"/>
    </xf>
    <xf numFmtId="167" fontId="0" fillId="0" borderId="161" xfId="0" applyNumberFormat="1" applyFont="1" applyFill="1" applyBorder="1" applyAlignment="1" applyProtection="1">
      <alignment horizontal="right" vertical="center"/>
    </xf>
    <xf numFmtId="0" fontId="0" fillId="0" borderId="162" xfId="0" applyFont="1" applyFill="1" applyBorder="1" applyAlignment="1" applyProtection="1">
      <alignment horizontal="left" vertical="center" wrapText="1"/>
    </xf>
    <xf numFmtId="0" fontId="0" fillId="0" borderId="162" xfId="0" applyFont="1" applyFill="1" applyBorder="1" applyAlignment="1" applyProtection="1">
      <alignment horizontal="center" vertical="center" wrapText="1"/>
    </xf>
    <xf numFmtId="167" fontId="0" fillId="0" borderId="130" xfId="0" applyNumberFormat="1" applyFont="1" applyFill="1" applyBorder="1" applyAlignment="1" applyProtection="1">
      <alignment horizontal="right" vertical="center"/>
    </xf>
    <xf numFmtId="168" fontId="0" fillId="0" borderId="163" xfId="0" applyNumberFormat="1" applyFill="1" applyBorder="1" applyAlignment="1" applyProtection="1">
      <alignment horizontal="right" vertical="center"/>
    </xf>
    <xf numFmtId="168" fontId="0" fillId="0" borderId="164" xfId="0" applyNumberFormat="1" applyFill="1" applyBorder="1" applyAlignment="1" applyProtection="1">
      <alignment horizontal="right" vertical="center"/>
    </xf>
    <xf numFmtId="10" fontId="13" fillId="13" borderId="165" xfId="0" applyNumberFormat="1" applyFont="1" applyFill="1" applyBorder="1" applyAlignment="1" applyProtection="1">
      <alignment horizontal="right" vertical="center"/>
    </xf>
    <xf numFmtId="168" fontId="13" fillId="13" borderId="165" xfId="0" applyNumberFormat="1" applyFont="1" applyFill="1" applyBorder="1" applyAlignment="1" applyProtection="1">
      <alignment horizontal="right" vertical="center"/>
    </xf>
    <xf numFmtId="0" fontId="0" fillId="0" borderId="166" xfId="0" applyFont="1" applyFill="1" applyBorder="1" applyAlignment="1" applyProtection="1">
      <alignment horizontal="left" vertical="center" wrapText="1"/>
    </xf>
    <xf numFmtId="0" fontId="0" fillId="0" borderId="166" xfId="0" applyFont="1" applyFill="1" applyBorder="1" applyAlignment="1" applyProtection="1">
      <alignment horizontal="center" vertical="center" wrapText="1"/>
    </xf>
    <xf numFmtId="167" fontId="0" fillId="0" borderId="27" xfId="0" applyNumberFormat="1" applyFont="1" applyFill="1" applyBorder="1" applyAlignment="1" applyProtection="1">
      <alignment horizontal="right" vertical="center"/>
    </xf>
    <xf numFmtId="164" fontId="0" fillId="0" borderId="26" xfId="0" applyNumberFormat="1" applyFill="1" applyBorder="1" applyAlignment="1" applyProtection="1">
      <alignment horizontal="right" vertical="center"/>
    </xf>
    <xf numFmtId="168" fontId="0" fillId="0" borderId="27" xfId="0" applyNumberFormat="1" applyFill="1" applyBorder="1" applyAlignment="1" applyProtection="1">
      <alignment horizontal="right" vertical="center"/>
    </xf>
    <xf numFmtId="168" fontId="0" fillId="0" borderId="28" xfId="0" applyNumberFormat="1" applyFill="1" applyBorder="1" applyAlignment="1" applyProtection="1">
      <alignment horizontal="right" vertical="center"/>
    </xf>
    <xf numFmtId="164" fontId="0" fillId="11" borderId="29" xfId="0" applyNumberFormat="1" applyFill="1" applyBorder="1" applyAlignment="1" applyProtection="1">
      <alignment horizontal="right" vertical="center"/>
    </xf>
    <xf numFmtId="164" fontId="0" fillId="11" borderId="30" xfId="0" applyNumberFormat="1" applyFill="1" applyBorder="1" applyAlignment="1" applyProtection="1">
      <alignment horizontal="right" vertical="center"/>
    </xf>
    <xf numFmtId="10" fontId="12" fillId="12" borderId="31" xfId="0" applyNumberFormat="1" applyFont="1" applyFill="1" applyBorder="1" applyAlignment="1" applyProtection="1">
      <alignment horizontal="right" vertical="center"/>
    </xf>
    <xf numFmtId="10" fontId="13" fillId="13" borderId="32" xfId="0" applyNumberFormat="1" applyFont="1" applyFill="1" applyBorder="1" applyAlignment="1" applyProtection="1">
      <alignment horizontal="right" vertical="center"/>
    </xf>
    <xf numFmtId="168" fontId="13" fillId="13" borderId="32" xfId="0" applyNumberFormat="1" applyFont="1" applyFill="1" applyBorder="1" applyAlignment="1" applyProtection="1">
      <alignment horizontal="right" vertical="center"/>
    </xf>
    <xf numFmtId="164" fontId="13" fillId="13" borderId="33" xfId="0" applyNumberFormat="1" applyFont="1" applyFill="1" applyBorder="1" applyAlignment="1" applyProtection="1">
      <alignment horizontal="right" vertical="center"/>
    </xf>
    <xf numFmtId="0" fontId="0" fillId="0" borderId="34" xfId="0" applyFont="1" applyFill="1" applyBorder="1" applyAlignment="1" applyProtection="1">
      <alignment horizontal="left" vertical="center" wrapText="1"/>
    </xf>
    <xf numFmtId="168" fontId="0" fillId="0" borderId="35" xfId="0" applyNumberFormat="1" applyFill="1" applyBorder="1" applyAlignment="1" applyProtection="1">
      <alignment horizontal="right" vertical="center"/>
    </xf>
    <xf numFmtId="168" fontId="0" fillId="0" borderId="167" xfId="0" applyNumberFormat="1" applyFill="1" applyBorder="1" applyAlignment="1" applyProtection="1">
      <alignment horizontal="right" vertical="center"/>
    </xf>
    <xf numFmtId="10" fontId="13" fillId="13" borderId="168" xfId="0" applyNumberFormat="1" applyFont="1" applyFill="1" applyBorder="1" applyAlignment="1" applyProtection="1">
      <alignment horizontal="right" vertical="center"/>
    </xf>
    <xf numFmtId="168" fontId="13" fillId="13" borderId="168" xfId="0" applyNumberFormat="1" applyFont="1" applyFill="1" applyBorder="1" applyAlignment="1" applyProtection="1">
      <alignment horizontal="right" vertical="center"/>
    </xf>
    <xf numFmtId="164" fontId="13" fillId="13" borderId="169" xfId="0" applyNumberFormat="1" applyFont="1" applyFill="1" applyBorder="1" applyAlignment="1" applyProtection="1">
      <alignment horizontal="right" vertical="center"/>
    </xf>
    <xf numFmtId="0" fontId="0" fillId="0" borderId="102" xfId="0" applyFill="1" applyBorder="1" applyAlignment="1" applyProtection="1">
      <alignment horizontal="left" vertical="center" wrapText="1"/>
    </xf>
    <xf numFmtId="164" fontId="0" fillId="0" borderId="170" xfId="0" applyNumberFormat="1" applyFill="1" applyBorder="1" applyAlignment="1" applyProtection="1">
      <alignment horizontal="right" vertical="center"/>
    </xf>
    <xf numFmtId="3" fontId="7" fillId="3" borderId="171" xfId="0" applyNumberFormat="1" applyFont="1" applyFill="1" applyBorder="1" applyAlignment="1" applyProtection="1">
      <alignment horizontal="center" vertical="center" wrapText="1"/>
    </xf>
    <xf numFmtId="169" fontId="0" fillId="3" borderId="129" xfId="0" applyNumberFormat="1" applyFill="1" applyBorder="1" applyAlignment="1" applyProtection="1">
      <alignment vertical="center"/>
    </xf>
    <xf numFmtId="165" fontId="0" fillId="3" borderId="130" xfId="0" applyNumberFormat="1" applyFill="1" applyBorder="1" applyAlignment="1" applyProtection="1">
      <alignment vertical="center"/>
    </xf>
    <xf numFmtId="165" fontId="0" fillId="3" borderId="131" xfId="0" applyNumberFormat="1" applyFill="1" applyBorder="1" applyAlignment="1" applyProtection="1">
      <alignment vertical="center"/>
    </xf>
    <xf numFmtId="169" fontId="0" fillId="15" borderId="132" xfId="0" applyNumberFormat="1" applyFill="1" applyBorder="1" applyAlignment="1" applyProtection="1">
      <alignment vertical="center"/>
    </xf>
    <xf numFmtId="169" fontId="0" fillId="15" borderId="133" xfId="0" applyNumberFormat="1" applyFill="1" applyBorder="1" applyAlignment="1" applyProtection="1">
      <alignment vertical="center"/>
    </xf>
    <xf numFmtId="169" fontId="12" fillId="7" borderId="172" xfId="0" applyNumberFormat="1" applyFont="1" applyFill="1" applyBorder="1" applyAlignment="1" applyProtection="1">
      <alignment vertical="center"/>
    </xf>
    <xf numFmtId="169" fontId="13" fillId="8" borderId="173" xfId="0" applyNumberFormat="1" applyFont="1" applyFill="1" applyBorder="1" applyAlignment="1" applyProtection="1">
      <alignment vertical="center"/>
    </xf>
    <xf numFmtId="0" fontId="0" fillId="0" borderId="81" xfId="0" applyFont="1" applyFill="1" applyBorder="1" applyAlignment="1" applyProtection="1">
      <alignment horizontal="left" vertical="center" wrapText="1"/>
    </xf>
    <xf numFmtId="0" fontId="0" fillId="0" borderId="81" xfId="0" applyFont="1" applyFill="1" applyBorder="1" applyAlignment="1" applyProtection="1">
      <alignment horizontal="center" vertical="center" wrapText="1"/>
    </xf>
    <xf numFmtId="167" fontId="0" fillId="0" borderId="147" xfId="0" applyNumberFormat="1" applyFont="1" applyFill="1" applyBorder="1" applyAlignment="1" applyProtection="1">
      <alignment horizontal="right" vertical="center"/>
    </xf>
    <xf numFmtId="0" fontId="0" fillId="0" borderId="174" xfId="0" applyFont="1" applyFill="1" applyBorder="1" applyAlignment="1" applyProtection="1">
      <alignment horizontal="left" vertical="center" wrapText="1"/>
    </xf>
    <xf numFmtId="0" fontId="0" fillId="0" borderId="174" xfId="0" applyFont="1" applyFill="1" applyBorder="1" applyAlignment="1" applyProtection="1">
      <alignment horizontal="center" vertical="center" wrapText="1"/>
    </xf>
    <xf numFmtId="0" fontId="0" fillId="0" borderId="175" xfId="0" applyFont="1" applyFill="1" applyBorder="1" applyAlignment="1" applyProtection="1">
      <alignment horizontal="left" vertical="center" wrapText="1"/>
    </xf>
    <xf numFmtId="0" fontId="0" fillId="0" borderId="175" xfId="0" applyFont="1" applyFill="1" applyBorder="1" applyAlignment="1" applyProtection="1">
      <alignment horizontal="center" vertical="center" wrapText="1"/>
    </xf>
    <xf numFmtId="167" fontId="0" fillId="0" borderId="122" xfId="0" applyNumberFormat="1" applyFont="1" applyFill="1" applyBorder="1" applyAlignment="1" applyProtection="1">
      <alignment horizontal="right" vertical="center"/>
    </xf>
    <xf numFmtId="0" fontId="0" fillId="0" borderId="138" xfId="0" applyFont="1" applyFill="1" applyBorder="1" applyAlignment="1" applyProtection="1">
      <alignment horizontal="left" vertical="center" wrapText="1"/>
    </xf>
    <xf numFmtId="0" fontId="0" fillId="0" borderId="138" xfId="0" applyFont="1" applyFill="1" applyBorder="1" applyAlignment="1" applyProtection="1">
      <alignment horizontal="center" vertical="center" wrapText="1"/>
    </xf>
    <xf numFmtId="167" fontId="0" fillId="0" borderId="37" xfId="0" applyNumberFormat="1" applyFont="1" applyFill="1" applyBorder="1" applyAlignment="1" applyProtection="1">
      <alignment horizontal="right" vertical="center"/>
    </xf>
    <xf numFmtId="0" fontId="0" fillId="0" borderId="115" xfId="0" applyFont="1" applyFill="1" applyBorder="1" applyAlignment="1" applyProtection="1">
      <alignment horizontal="left" vertical="center" wrapText="1"/>
    </xf>
    <xf numFmtId="0" fontId="0" fillId="0" borderId="115" xfId="0" applyFont="1" applyFill="1" applyBorder="1" applyAlignment="1" applyProtection="1">
      <alignment horizontal="center" vertical="center" wrapText="1"/>
    </xf>
    <xf numFmtId="167" fontId="0" fillId="0" borderId="119" xfId="0" applyNumberFormat="1" applyFont="1" applyFill="1" applyBorder="1" applyAlignment="1" applyProtection="1">
      <alignment horizontal="right" vertical="center"/>
    </xf>
    <xf numFmtId="0" fontId="0" fillId="0" borderId="137" xfId="0" applyFont="1" applyFill="1" applyBorder="1" applyAlignment="1" applyProtection="1">
      <alignment horizontal="left" vertical="center" wrapText="1"/>
    </xf>
    <xf numFmtId="0" fontId="0" fillId="0" borderId="137" xfId="0" applyFont="1" applyFill="1" applyBorder="1" applyAlignment="1" applyProtection="1">
      <alignment horizontal="center" vertical="center" wrapText="1"/>
    </xf>
    <xf numFmtId="3" fontId="7" fillId="3" borderId="176" xfId="0" applyNumberFormat="1" applyFont="1" applyFill="1" applyBorder="1" applyAlignment="1" applyProtection="1">
      <alignment horizontal="center" vertical="center" wrapText="1"/>
    </xf>
    <xf numFmtId="169" fontId="0" fillId="3" borderId="17" xfId="0" applyNumberFormat="1" applyFill="1" applyBorder="1" applyAlignment="1" applyProtection="1">
      <alignment vertical="center"/>
    </xf>
    <xf numFmtId="165" fontId="0" fillId="3" borderId="18" xfId="0" applyNumberFormat="1" applyFill="1" applyBorder="1" applyAlignment="1" applyProtection="1">
      <alignment vertical="center"/>
    </xf>
    <xf numFmtId="165" fontId="0" fillId="3" borderId="19" xfId="0" applyNumberFormat="1" applyFill="1" applyBorder="1" applyAlignment="1" applyProtection="1">
      <alignment vertical="center"/>
    </xf>
    <xf numFmtId="169" fontId="0" fillId="15" borderId="20" xfId="0" applyNumberFormat="1" applyFill="1" applyBorder="1" applyAlignment="1" applyProtection="1">
      <alignment vertical="center"/>
    </xf>
    <xf numFmtId="169" fontId="0" fillId="15" borderId="21" xfId="0" applyNumberFormat="1" applyFill="1" applyBorder="1" applyAlignment="1" applyProtection="1">
      <alignment vertical="center"/>
    </xf>
    <xf numFmtId="169" fontId="12" fillId="7" borderId="22" xfId="0" applyNumberFormat="1" applyFont="1" applyFill="1" applyBorder="1" applyAlignment="1" applyProtection="1">
      <alignment vertical="center"/>
    </xf>
    <xf numFmtId="10" fontId="13" fillId="8" borderId="134" xfId="0" applyNumberFormat="1" applyFont="1" applyFill="1" applyBorder="1" applyAlignment="1" applyProtection="1">
      <alignment horizontal="right" vertical="center"/>
    </xf>
    <xf numFmtId="168" fontId="13" fillId="8" borderId="134" xfId="0" applyNumberFormat="1" applyFont="1" applyFill="1" applyBorder="1" applyAlignment="1" applyProtection="1">
      <alignment horizontal="right" vertical="center"/>
    </xf>
    <xf numFmtId="169" fontId="13" fillId="8" borderId="177" xfId="0" applyNumberFormat="1" applyFont="1" applyFill="1" applyBorder="1" applyAlignment="1" applyProtection="1">
      <alignment vertical="center"/>
    </xf>
    <xf numFmtId="167" fontId="0" fillId="0" borderId="178" xfId="0" applyNumberFormat="1" applyFont="1" applyFill="1" applyBorder="1" applyAlignment="1" applyProtection="1">
      <alignment horizontal="right" vertical="center"/>
    </xf>
    <xf numFmtId="164" fontId="0" fillId="0" borderId="179" xfId="0" applyNumberFormat="1" applyFill="1" applyBorder="1" applyAlignment="1" applyProtection="1">
      <alignment horizontal="right" vertical="center"/>
    </xf>
    <xf numFmtId="164" fontId="0" fillId="0" borderId="147" xfId="0" applyNumberFormat="1" applyFill="1" applyBorder="1" applyAlignment="1" applyProtection="1">
      <alignment horizontal="right" vertical="center"/>
    </xf>
    <xf numFmtId="164" fontId="0" fillId="0" borderId="148" xfId="0" applyNumberFormat="1" applyFill="1" applyBorder="1" applyAlignment="1" applyProtection="1">
      <alignment horizontal="right" vertical="center"/>
    </xf>
    <xf numFmtId="164" fontId="0" fillId="11" borderId="180" xfId="0" applyNumberFormat="1" applyFill="1" applyBorder="1" applyAlignment="1" applyProtection="1">
      <alignment horizontal="right" vertical="center"/>
    </xf>
    <xf numFmtId="164" fontId="0" fillId="11" borderId="181" xfId="0" applyNumberFormat="1" applyFill="1" applyBorder="1" applyAlignment="1" applyProtection="1">
      <alignment horizontal="right" vertical="center"/>
    </xf>
    <xf numFmtId="10" fontId="12" fillId="12" borderId="182" xfId="0" applyNumberFormat="1" applyFont="1" applyFill="1" applyBorder="1" applyAlignment="1" applyProtection="1">
      <alignment horizontal="right" vertical="center"/>
      <protection locked="0"/>
    </xf>
    <xf numFmtId="164" fontId="13" fillId="13" borderId="183" xfId="0" applyNumberFormat="1" applyFont="1" applyFill="1" applyBorder="1" applyAlignment="1" applyProtection="1">
      <alignment horizontal="right" vertical="center"/>
    </xf>
    <xf numFmtId="167" fontId="0" fillId="0" borderId="184" xfId="0" applyNumberFormat="1" applyFont="1" applyFill="1" applyBorder="1" applyAlignment="1" applyProtection="1">
      <alignment horizontal="right" vertical="center"/>
    </xf>
    <xf numFmtId="164" fontId="0" fillId="0" borderId="15" xfId="0" applyNumberFormat="1" applyFill="1" applyBorder="1" applyAlignment="1" applyProtection="1">
      <alignment horizontal="right" vertical="center"/>
    </xf>
    <xf numFmtId="164" fontId="0" fillId="0" borderId="63" xfId="0" applyNumberFormat="1" applyFill="1" applyBorder="1" applyAlignment="1" applyProtection="1">
      <alignment horizontal="right" vertical="center"/>
    </xf>
    <xf numFmtId="0" fontId="0" fillId="0" borderId="44" xfId="0" applyFill="1" applyBorder="1" applyAlignment="1" applyProtection="1">
      <alignment horizontal="left" vertical="center" wrapText="1"/>
    </xf>
    <xf numFmtId="0" fontId="0" fillId="0" borderId="174" xfId="0" applyFill="1" applyBorder="1" applyAlignment="1" applyProtection="1">
      <alignment horizontal="left" vertical="center" wrapText="1"/>
    </xf>
    <xf numFmtId="3" fontId="0" fillId="0" borderId="184" xfId="0" applyNumberFormat="1" applyFont="1" applyFill="1" applyBorder="1" applyAlignment="1" applyProtection="1">
      <alignment horizontal="right" vertical="center"/>
    </xf>
    <xf numFmtId="164" fontId="0" fillId="0" borderId="71" xfId="0" applyNumberFormat="1" applyFill="1" applyBorder="1" applyAlignment="1" applyProtection="1">
      <alignment horizontal="right" vertical="center"/>
    </xf>
    <xf numFmtId="164" fontId="0" fillId="0" borderId="72" xfId="0" applyNumberFormat="1" applyFill="1" applyBorder="1" applyAlignment="1" applyProtection="1">
      <alignment horizontal="right" vertical="center"/>
    </xf>
    <xf numFmtId="169" fontId="0" fillId="3" borderId="149" xfId="0" applyNumberFormat="1" applyFill="1" applyBorder="1" applyAlignment="1" applyProtection="1">
      <alignment vertical="center"/>
    </xf>
    <xf numFmtId="165" fontId="0" fillId="3" borderId="2" xfId="0" applyNumberFormat="1" applyFill="1" applyBorder="1" applyAlignment="1" applyProtection="1">
      <alignment vertical="center"/>
    </xf>
    <xf numFmtId="165" fontId="0" fillId="3" borderId="3" xfId="0" applyNumberFormat="1" applyFill="1" applyBorder="1" applyAlignment="1" applyProtection="1">
      <alignment vertical="center"/>
    </xf>
    <xf numFmtId="169" fontId="0" fillId="15" borderId="150" xfId="0" applyNumberFormat="1" applyFill="1" applyBorder="1" applyAlignment="1" applyProtection="1">
      <alignment vertical="center"/>
    </xf>
    <xf numFmtId="169" fontId="0" fillId="15" borderId="151" xfId="0" applyNumberFormat="1" applyFill="1" applyBorder="1" applyAlignment="1" applyProtection="1">
      <alignment vertical="center"/>
    </xf>
    <xf numFmtId="10" fontId="12" fillId="7" borderId="152" xfId="0" applyNumberFormat="1" applyFont="1" applyFill="1" applyBorder="1" applyAlignment="1" applyProtection="1">
      <alignment vertical="center"/>
    </xf>
    <xf numFmtId="169" fontId="13" fillId="8" borderId="153" xfId="0" applyNumberFormat="1" applyFont="1" applyFill="1" applyBorder="1" applyAlignment="1" applyProtection="1">
      <alignment vertical="center"/>
    </xf>
    <xf numFmtId="164" fontId="0" fillId="0" borderId="85" xfId="0" applyNumberFormat="1" applyFill="1" applyBorder="1" applyAlignment="1" applyProtection="1">
      <alignment horizontal="right" vertical="center"/>
    </xf>
    <xf numFmtId="164" fontId="0" fillId="0" borderId="83" xfId="0" applyNumberFormat="1" applyFill="1" applyBorder="1" applyAlignment="1" applyProtection="1">
      <alignment horizontal="right" vertical="center"/>
    </xf>
    <xf numFmtId="0" fontId="0" fillId="0" borderId="127" xfId="0" applyFont="1" applyFill="1" applyBorder="1" applyAlignment="1" applyProtection="1">
      <alignment horizontal="center" vertical="center" wrapText="1"/>
    </xf>
    <xf numFmtId="0" fontId="0" fillId="0" borderId="127" xfId="0" applyFont="1" applyFill="1" applyBorder="1" applyAlignment="1" applyProtection="1">
      <alignment horizontal="left" vertical="center" wrapText="1"/>
    </xf>
    <xf numFmtId="167" fontId="0" fillId="0" borderId="185" xfId="0" applyNumberFormat="1" applyFont="1" applyFill="1" applyBorder="1" applyAlignment="1" applyProtection="1">
      <alignment horizontal="right" vertical="center"/>
    </xf>
    <xf numFmtId="167" fontId="0" fillId="0" borderId="186" xfId="0" applyNumberFormat="1" applyFont="1" applyFill="1" applyBorder="1" applyAlignment="1" applyProtection="1">
      <alignment horizontal="right" vertical="center"/>
    </xf>
    <xf numFmtId="164" fontId="0" fillId="0" borderId="187" xfId="0" applyNumberFormat="1" applyFill="1" applyBorder="1" applyAlignment="1" applyProtection="1">
      <alignment horizontal="right" vertical="center"/>
    </xf>
    <xf numFmtId="164" fontId="0" fillId="0" borderId="188" xfId="0" applyNumberFormat="1" applyFill="1" applyBorder="1" applyAlignment="1" applyProtection="1">
      <alignment horizontal="right" vertical="center"/>
    </xf>
    <xf numFmtId="164" fontId="0" fillId="0" borderId="189" xfId="0" applyNumberFormat="1" applyFill="1" applyBorder="1" applyAlignment="1" applyProtection="1">
      <alignment horizontal="right" vertical="center"/>
    </xf>
    <xf numFmtId="164" fontId="0" fillId="11" borderId="190" xfId="0" applyNumberFormat="1" applyFill="1" applyBorder="1" applyAlignment="1" applyProtection="1">
      <alignment horizontal="right" vertical="center"/>
    </xf>
    <xf numFmtId="164" fontId="0" fillId="11" borderId="191" xfId="0" applyNumberFormat="1" applyFill="1" applyBorder="1" applyAlignment="1" applyProtection="1">
      <alignment horizontal="right" vertical="center"/>
    </xf>
    <xf numFmtId="10" fontId="12" fillId="12" borderId="192" xfId="0" applyNumberFormat="1" applyFont="1" applyFill="1" applyBorder="1" applyAlignment="1" applyProtection="1">
      <alignment horizontal="right" vertical="center"/>
      <protection locked="0"/>
    </xf>
    <xf numFmtId="10" fontId="13" fillId="13" borderId="193" xfId="0" applyNumberFormat="1" applyFont="1" applyFill="1" applyBorder="1" applyAlignment="1" applyProtection="1">
      <alignment horizontal="right" vertical="center"/>
    </xf>
    <xf numFmtId="168" fontId="13" fillId="13" borderId="193" xfId="0" applyNumberFormat="1" applyFont="1" applyFill="1" applyBorder="1" applyAlignment="1" applyProtection="1">
      <alignment horizontal="right" vertical="center"/>
    </xf>
    <xf numFmtId="164" fontId="13" fillId="13" borderId="194" xfId="0" applyNumberFormat="1" applyFont="1" applyFill="1" applyBorder="1" applyAlignment="1" applyProtection="1">
      <alignment horizontal="right" vertical="center"/>
    </xf>
    <xf numFmtId="0" fontId="0" fillId="0" borderId="0" xfId="0" applyFill="1" applyProtection="1"/>
    <xf numFmtId="0" fontId="0" fillId="0" borderId="195" xfId="0" applyFont="1" applyFill="1" applyBorder="1" applyAlignment="1" applyProtection="1">
      <alignment horizontal="left" vertical="center" wrapText="1"/>
    </xf>
    <xf numFmtId="0" fontId="0" fillId="0" borderId="195" xfId="0" applyFont="1" applyFill="1" applyBorder="1" applyAlignment="1" applyProtection="1">
      <alignment horizontal="center" vertical="center" wrapText="1"/>
    </xf>
    <xf numFmtId="3" fontId="0" fillId="0" borderId="195" xfId="0" applyNumberFormat="1" applyFont="1" applyFill="1" applyBorder="1" applyAlignment="1" applyProtection="1">
      <alignment horizontal="right" vertical="center"/>
    </xf>
    <xf numFmtId="164" fontId="0" fillId="0" borderId="0" xfId="0" applyNumberFormat="1" applyBorder="1" applyProtection="1"/>
    <xf numFmtId="165" fontId="0" fillId="0" borderId="27" xfId="0" applyNumberFormat="1" applyBorder="1" applyProtection="1"/>
    <xf numFmtId="165" fontId="0" fillId="0" borderId="28" xfId="0" applyNumberFormat="1" applyBorder="1" applyProtection="1"/>
    <xf numFmtId="0" fontId="0" fillId="0" borderId="26" xfId="0" applyBorder="1" applyProtection="1"/>
    <xf numFmtId="0" fontId="0" fillId="11" borderId="0" xfId="0" applyFill="1" applyBorder="1" applyProtection="1"/>
    <xf numFmtId="0" fontId="0" fillId="11" borderId="30" xfId="0" applyFill="1" applyBorder="1" applyProtection="1"/>
    <xf numFmtId="10" fontId="12" fillId="0" borderId="0" xfId="0" applyNumberFormat="1" applyFont="1" applyFill="1" applyBorder="1" applyProtection="1"/>
    <xf numFmtId="10" fontId="13" fillId="0" borderId="134" xfId="0" applyNumberFormat="1" applyFont="1" applyFill="1" applyBorder="1" applyAlignment="1" applyProtection="1">
      <alignment horizontal="right" vertical="center"/>
    </xf>
    <xf numFmtId="168" fontId="13" fillId="0" borderId="134" xfId="0" applyNumberFormat="1" applyFont="1" applyFill="1" applyBorder="1" applyAlignment="1" applyProtection="1">
      <alignment horizontal="right" vertical="center"/>
    </xf>
    <xf numFmtId="0" fontId="13" fillId="0" borderId="33" xfId="0" applyFont="1" applyFill="1" applyBorder="1" applyProtection="1"/>
    <xf numFmtId="166" fontId="0" fillId="0" borderId="0" xfId="0" applyNumberFormat="1" applyFill="1" applyProtection="1"/>
    <xf numFmtId="3" fontId="7" fillId="3" borderId="196" xfId="0" applyNumberFormat="1" applyFont="1" applyFill="1" applyBorder="1" applyAlignment="1" applyProtection="1">
      <alignment horizontal="center" vertical="center" wrapText="1"/>
    </xf>
    <xf numFmtId="10" fontId="0" fillId="3" borderId="17" xfId="0" applyNumberFormat="1" applyFill="1" applyBorder="1" applyAlignment="1" applyProtection="1">
      <alignment vertical="center"/>
    </xf>
    <xf numFmtId="169" fontId="13" fillId="8" borderId="24" xfId="0" applyNumberFormat="1" applyFont="1" applyFill="1" applyBorder="1" applyAlignment="1" applyProtection="1">
      <alignment vertical="center"/>
    </xf>
    <xf numFmtId="0" fontId="0" fillId="0" borderId="78" xfId="0" applyFont="1" applyBorder="1" applyAlignment="1" applyProtection="1">
      <alignment horizontal="left" vertical="center" wrapText="1"/>
    </xf>
    <xf numFmtId="0" fontId="0" fillId="0" borderId="78" xfId="0" applyFont="1" applyBorder="1" applyAlignment="1" applyProtection="1">
      <alignment horizontal="center" vertical="center" wrapText="1"/>
    </xf>
    <xf numFmtId="167" fontId="0" fillId="0" borderId="85" xfId="0" applyNumberFormat="1" applyFont="1" applyFill="1" applyBorder="1" applyAlignment="1" applyProtection="1">
      <alignment horizontal="right" vertical="center"/>
    </xf>
    <xf numFmtId="164" fontId="0" fillId="0" borderId="197" xfId="0" applyNumberFormat="1" applyFill="1" applyBorder="1" applyAlignment="1" applyProtection="1">
      <alignment horizontal="right" vertical="center"/>
    </xf>
    <xf numFmtId="164" fontId="0" fillId="11" borderId="198" xfId="0" applyNumberFormat="1" applyFill="1" applyBorder="1" applyAlignment="1" applyProtection="1">
      <alignment horizontal="right" vertical="center"/>
    </xf>
    <xf numFmtId="164" fontId="0" fillId="11" borderId="199" xfId="0" applyNumberFormat="1" applyFill="1" applyBorder="1" applyAlignment="1" applyProtection="1">
      <alignment horizontal="right" vertical="center"/>
    </xf>
    <xf numFmtId="10" fontId="12" fillId="12" borderId="200" xfId="0" applyNumberFormat="1" applyFont="1" applyFill="1" applyBorder="1" applyAlignment="1" applyProtection="1">
      <alignment horizontal="right" vertical="center"/>
      <protection locked="0"/>
    </xf>
    <xf numFmtId="44" fontId="0" fillId="0" borderId="0" xfId="0" applyNumberFormat="1" applyProtection="1"/>
    <xf numFmtId="167" fontId="0" fillId="0" borderId="53" xfId="0" applyNumberFormat="1" applyFont="1" applyFill="1" applyBorder="1" applyAlignment="1" applyProtection="1">
      <alignment horizontal="right" vertical="center"/>
    </xf>
    <xf numFmtId="167" fontId="0" fillId="0" borderId="94" xfId="0" applyNumberFormat="1" applyFont="1" applyFill="1" applyBorder="1" applyAlignment="1" applyProtection="1">
      <alignment horizontal="right" vertical="center"/>
    </xf>
    <xf numFmtId="0" fontId="0" fillId="0" borderId="201" xfId="0" applyFont="1" applyFill="1" applyBorder="1" applyAlignment="1" applyProtection="1">
      <alignment horizontal="left" vertical="center" wrapText="1"/>
    </xf>
    <xf numFmtId="0" fontId="0" fillId="0" borderId="201" xfId="0" applyFont="1" applyFill="1" applyBorder="1" applyAlignment="1" applyProtection="1">
      <alignment horizontal="center" vertical="center" wrapText="1"/>
    </xf>
    <xf numFmtId="164" fontId="0" fillId="0" borderId="202" xfId="0" applyNumberFormat="1" applyFill="1" applyBorder="1" applyAlignment="1" applyProtection="1">
      <alignment horizontal="right" vertical="center"/>
    </xf>
    <xf numFmtId="164" fontId="0" fillId="11" borderId="203" xfId="0" applyNumberFormat="1" applyFill="1" applyBorder="1" applyAlignment="1" applyProtection="1">
      <alignment horizontal="right" vertical="center"/>
    </xf>
    <xf numFmtId="164" fontId="0" fillId="11" borderId="204" xfId="0" applyNumberFormat="1" applyFill="1" applyBorder="1" applyAlignment="1" applyProtection="1">
      <alignment horizontal="right" vertical="center"/>
    </xf>
    <xf numFmtId="10" fontId="12" fillId="12" borderId="205" xfId="0" applyNumberFormat="1" applyFont="1" applyFill="1" applyBorder="1" applyAlignment="1" applyProtection="1">
      <alignment horizontal="right" vertical="center"/>
      <protection locked="0"/>
    </xf>
    <xf numFmtId="0" fontId="0" fillId="0" borderId="0" xfId="0" applyAlignment="1" applyProtection="1">
      <alignment horizontal="left" vertical="center" wrapText="1"/>
    </xf>
    <xf numFmtId="0" fontId="0" fillId="0" borderId="206" xfId="0" applyBorder="1" applyAlignment="1" applyProtection="1">
      <alignment horizontal="center" vertical="center"/>
    </xf>
    <xf numFmtId="0" fontId="0" fillId="0" borderId="207" xfId="0" applyBorder="1" applyProtection="1"/>
    <xf numFmtId="164" fontId="0" fillId="0" borderId="0" xfId="0" applyNumberFormat="1" applyFill="1" applyProtection="1"/>
    <xf numFmtId="164" fontId="12" fillId="0" borderId="0" xfId="0" applyNumberFormat="1" applyFont="1" applyFill="1" applyProtection="1"/>
    <xf numFmtId="10" fontId="13" fillId="0" borderId="0" xfId="0" applyNumberFormat="1" applyFont="1" applyProtection="1"/>
    <xf numFmtId="165" fontId="13" fillId="0" borderId="0" xfId="0" applyNumberFormat="1" applyFont="1" applyProtection="1"/>
    <xf numFmtId="0" fontId="13" fillId="0" borderId="0" xfId="0" applyFont="1" applyProtection="1"/>
    <xf numFmtId="169" fontId="0" fillId="0" borderId="0" xfId="0" applyNumberFormat="1" applyProtection="1"/>
    <xf numFmtId="0" fontId="0" fillId="0" borderId="5" xfId="0" applyFont="1" applyFill="1" applyBorder="1" applyAlignment="1" applyProtection="1">
      <alignment horizontal="left" vertical="center" wrapText="1"/>
    </xf>
    <xf numFmtId="0" fontId="0" fillId="0" borderId="208" xfId="0" applyFont="1" applyFill="1" applyBorder="1" applyAlignment="1" applyProtection="1">
      <alignment horizontal="center" vertical="center" wrapText="1"/>
    </xf>
    <xf numFmtId="3" fontId="15" fillId="16" borderId="209" xfId="0" applyNumberFormat="1" applyFont="1" applyFill="1" applyBorder="1" applyAlignment="1" applyProtection="1">
      <alignment horizontal="right" vertical="center"/>
    </xf>
    <xf numFmtId="170" fontId="15" fillId="16" borderId="17" xfId="0" applyNumberFormat="1" applyFont="1" applyFill="1" applyBorder="1" applyAlignment="1" applyProtection="1">
      <alignment horizontal="right" vertical="center"/>
    </xf>
    <xf numFmtId="170" fontId="15" fillId="16" borderId="20" xfId="0" applyNumberFormat="1" applyFont="1" applyFill="1" applyBorder="1" applyAlignment="1" applyProtection="1">
      <alignment horizontal="right" vertical="center"/>
    </xf>
    <xf numFmtId="164" fontId="15" fillId="16" borderId="19" xfId="0" applyNumberFormat="1" applyFont="1" applyFill="1" applyBorder="1" applyAlignment="1" applyProtection="1">
      <alignment horizontal="right" vertical="center"/>
    </xf>
    <xf numFmtId="164" fontId="0" fillId="0" borderId="25" xfId="0" applyNumberFormat="1" applyFill="1" applyBorder="1" applyAlignment="1" applyProtection="1">
      <alignment horizontal="right" vertical="center"/>
    </xf>
    <xf numFmtId="164" fontId="0" fillId="11" borderId="23" xfId="0" applyNumberFormat="1" applyFill="1" applyBorder="1" applyAlignment="1" applyProtection="1">
      <alignment horizontal="right" vertical="center"/>
    </xf>
    <xf numFmtId="164" fontId="0" fillId="11" borderId="24" xfId="0" applyNumberFormat="1" applyFill="1" applyBorder="1" applyAlignment="1" applyProtection="1">
      <alignment horizontal="right" vertical="center"/>
    </xf>
    <xf numFmtId="10" fontId="12" fillId="12" borderId="210" xfId="0" applyNumberFormat="1" applyFont="1" applyFill="1" applyBorder="1" applyAlignment="1" applyProtection="1">
      <alignment horizontal="right" vertical="center"/>
      <protection locked="0"/>
    </xf>
    <xf numFmtId="10" fontId="13" fillId="13" borderId="211" xfId="0" applyNumberFormat="1" applyFont="1" applyFill="1" applyBorder="1" applyAlignment="1" applyProtection="1">
      <alignment horizontal="right" vertical="center"/>
    </xf>
    <xf numFmtId="165" fontId="13" fillId="17" borderId="23" xfId="0" applyNumberFormat="1" applyFont="1" applyFill="1" applyBorder="1" applyAlignment="1" applyProtection="1">
      <alignment horizontal="right" vertical="center"/>
    </xf>
    <xf numFmtId="164" fontId="13" fillId="13" borderId="212" xfId="0" applyNumberFormat="1" applyFont="1" applyFill="1" applyBorder="1" applyAlignment="1" applyProtection="1">
      <alignment horizontal="right" vertical="center"/>
    </xf>
    <xf numFmtId="165" fontId="0" fillId="0" borderId="0" xfId="0" applyNumberFormat="1" applyProtection="1"/>
    <xf numFmtId="0" fontId="0" fillId="0" borderId="213" xfId="0" applyBorder="1" applyAlignment="1" applyProtection="1">
      <alignment horizontal="center" vertical="center"/>
    </xf>
    <xf numFmtId="0" fontId="0" fillId="0" borderId="214" xfId="0" applyBorder="1" applyProtection="1"/>
    <xf numFmtId="10" fontId="12" fillId="0" borderId="0" xfId="0" applyNumberFormat="1" applyFont="1" applyFill="1" applyProtection="1"/>
    <xf numFmtId="10" fontId="12" fillId="0" borderId="0" xfId="0" applyNumberFormat="1" applyFont="1" applyProtection="1"/>
    <xf numFmtId="165" fontId="12" fillId="0" borderId="0" xfId="0" applyNumberFormat="1" applyFont="1" applyProtection="1"/>
    <xf numFmtId="0" fontId="16" fillId="8" borderId="215" xfId="0" applyFont="1" applyFill="1" applyBorder="1" applyAlignment="1" applyProtection="1">
      <alignment horizontal="left" vertical="center"/>
    </xf>
    <xf numFmtId="0" fontId="17" fillId="8" borderId="216" xfId="0" applyFont="1" applyFill="1" applyBorder="1" applyAlignment="1" applyProtection="1">
      <alignment horizontal="left" vertical="center"/>
    </xf>
    <xf numFmtId="0" fontId="16" fillId="8" borderId="217" xfId="0" applyFont="1" applyFill="1" applyBorder="1" applyAlignment="1" applyProtection="1">
      <alignment horizontal="left" vertical="center"/>
    </xf>
    <xf numFmtId="170" fontId="18" fillId="8" borderId="218" xfId="0" applyNumberFormat="1" applyFont="1" applyFill="1" applyBorder="1" applyAlignment="1" applyProtection="1">
      <alignment horizontal="right" vertical="center"/>
    </xf>
    <xf numFmtId="164" fontId="18" fillId="8" borderId="218" xfId="0" applyNumberFormat="1" applyFont="1" applyFill="1" applyBorder="1" applyAlignment="1" applyProtection="1">
      <alignment horizontal="right" vertical="center"/>
    </xf>
    <xf numFmtId="164" fontId="19" fillId="8" borderId="218" xfId="0" applyNumberFormat="1" applyFont="1" applyFill="1" applyBorder="1" applyAlignment="1" applyProtection="1">
      <alignment horizontal="right" vertical="center"/>
    </xf>
    <xf numFmtId="164" fontId="0" fillId="11" borderId="218" xfId="0" applyNumberFormat="1" applyFill="1" applyBorder="1" applyAlignment="1" applyProtection="1">
      <alignment horizontal="right" vertical="center"/>
    </xf>
    <xf numFmtId="10" fontId="12" fillId="8" borderId="218" xfId="0" applyNumberFormat="1" applyFont="1" applyFill="1" applyBorder="1" applyAlignment="1" applyProtection="1">
      <alignment horizontal="right" vertical="center"/>
    </xf>
    <xf numFmtId="10" fontId="13" fillId="8" borderId="218" xfId="0" applyNumberFormat="1" applyFont="1" applyFill="1" applyBorder="1" applyAlignment="1" applyProtection="1">
      <alignment horizontal="right" vertical="center"/>
    </xf>
    <xf numFmtId="165" fontId="13" fillId="8" borderId="219" xfId="0" applyNumberFormat="1" applyFont="1" applyFill="1" applyBorder="1" applyAlignment="1" applyProtection="1">
      <alignment horizontal="right" vertical="center"/>
    </xf>
    <xf numFmtId="164" fontId="20" fillId="13" borderId="220" xfId="0" applyNumberFormat="1" applyFont="1" applyFill="1" applyBorder="1" applyAlignment="1" applyProtection="1">
      <alignment horizontal="right" vertical="center"/>
    </xf>
    <xf numFmtId="164" fontId="20" fillId="8" borderId="220" xfId="0" applyNumberFormat="1" applyFont="1" applyFill="1" applyBorder="1" applyAlignment="1" applyProtection="1">
      <alignment horizontal="right" vertical="center"/>
    </xf>
    <xf numFmtId="0" fontId="7" fillId="4" borderId="221" xfId="0" applyFont="1" applyFill="1" applyBorder="1" applyAlignment="1" applyProtection="1">
      <alignment horizontal="left" vertical="center" wrapText="1"/>
    </xf>
    <xf numFmtId="0" fontId="7" fillId="4" borderId="208" xfId="0" applyFont="1" applyFill="1" applyBorder="1" applyAlignment="1" applyProtection="1">
      <alignment horizontal="center" vertical="center" wrapText="1"/>
    </xf>
    <xf numFmtId="0" fontId="4" fillId="3" borderId="222" xfId="0" applyFont="1" applyFill="1" applyBorder="1" applyAlignment="1" applyProtection="1">
      <alignment horizontal="center" vertical="center" wrapText="1"/>
    </xf>
    <xf numFmtId="164" fontId="4" fillId="0" borderId="223" xfId="0" applyNumberFormat="1" applyFont="1" applyFill="1" applyBorder="1" applyAlignment="1" applyProtection="1">
      <alignment horizontal="center" vertical="center" wrapText="1"/>
    </xf>
    <xf numFmtId="164" fontId="8" fillId="0" borderId="196" xfId="0" applyNumberFormat="1" applyFont="1" applyFill="1" applyBorder="1" applyAlignment="1" applyProtection="1">
      <alignment horizontal="center" vertical="center" wrapText="1"/>
    </xf>
    <xf numFmtId="164" fontId="4" fillId="0" borderId="196" xfId="0" applyNumberFormat="1" applyFont="1" applyFill="1" applyBorder="1" applyAlignment="1" applyProtection="1">
      <alignment horizontal="center" vertical="center" wrapText="1"/>
    </xf>
    <xf numFmtId="0" fontId="4" fillId="0" borderId="196" xfId="0" applyFont="1" applyFill="1" applyBorder="1" applyAlignment="1" applyProtection="1">
      <alignment horizontal="center" vertical="center" wrapText="1"/>
    </xf>
    <xf numFmtId="10" fontId="9" fillId="0" borderId="196" xfId="0" applyNumberFormat="1" applyFont="1" applyFill="1" applyBorder="1" applyAlignment="1" applyProtection="1">
      <alignment horizontal="center" vertical="center" wrapText="1"/>
    </xf>
    <xf numFmtId="10" fontId="10" fillId="0" borderId="224" xfId="0" applyNumberFormat="1" applyFont="1" applyFill="1" applyBorder="1" applyAlignment="1" applyProtection="1">
      <alignment horizontal="center" vertical="center" wrapText="1"/>
    </xf>
    <xf numFmtId="10" fontId="9" fillId="18" borderId="225" xfId="0" applyNumberFormat="1" applyFont="1" applyFill="1" applyBorder="1" applyAlignment="1" applyProtection="1">
      <alignment horizontal="center" vertical="center" wrapText="1"/>
    </xf>
    <xf numFmtId="0" fontId="10" fillId="0" borderId="226" xfId="0" applyFont="1" applyFill="1" applyBorder="1" applyAlignment="1" applyProtection="1">
      <alignment horizontal="center" vertical="center" wrapText="1"/>
    </xf>
    <xf numFmtId="0" fontId="0" fillId="0" borderId="112" xfId="0" applyFont="1" applyFill="1" applyBorder="1" applyAlignment="1" applyProtection="1">
      <alignment horizontal="center" vertical="center" wrapText="1"/>
    </xf>
    <xf numFmtId="167" fontId="0" fillId="0" borderId="227" xfId="0" applyNumberFormat="1" applyFont="1" applyFill="1" applyBorder="1" applyAlignment="1" applyProtection="1">
      <alignment horizontal="right" vertical="center"/>
    </xf>
    <xf numFmtId="164" fontId="0" fillId="17" borderId="146" xfId="0" applyNumberFormat="1" applyFill="1" applyBorder="1" applyAlignment="1" applyProtection="1">
      <alignment horizontal="right" vertical="center"/>
    </xf>
    <xf numFmtId="170" fontId="15" fillId="16" borderId="156" xfId="0" applyNumberFormat="1" applyFont="1" applyFill="1" applyBorder="1" applyAlignment="1" applyProtection="1">
      <alignment horizontal="right" vertical="center"/>
    </xf>
    <xf numFmtId="164" fontId="15" fillId="16" borderId="228" xfId="0" applyNumberFormat="1" applyFont="1" applyFill="1" applyBorder="1" applyAlignment="1" applyProtection="1">
      <alignment horizontal="right" vertical="center"/>
    </xf>
    <xf numFmtId="164" fontId="0" fillId="17" borderId="229" xfId="0" applyNumberFormat="1" applyFill="1" applyBorder="1" applyAlignment="1" applyProtection="1">
      <alignment horizontal="right" vertical="center"/>
    </xf>
    <xf numFmtId="164" fontId="0" fillId="17" borderId="230" xfId="0" applyNumberFormat="1" applyFill="1" applyBorder="1" applyAlignment="1" applyProtection="1">
      <alignment horizontal="right" vertical="center"/>
    </xf>
    <xf numFmtId="171" fontId="12" fillId="17" borderId="231" xfId="0" applyNumberFormat="1" applyFont="1" applyFill="1" applyBorder="1" applyAlignment="1" applyProtection="1">
      <alignment horizontal="right" vertical="center"/>
    </xf>
    <xf numFmtId="10" fontId="13" fillId="17" borderId="232" xfId="0" applyNumberFormat="1" applyFont="1" applyFill="1" applyBorder="1" applyAlignment="1" applyProtection="1">
      <alignment horizontal="right" vertical="center"/>
    </xf>
    <xf numFmtId="171" fontId="12" fillId="19" borderId="231" xfId="0" applyNumberFormat="1" applyFont="1" applyFill="1" applyBorder="1" applyAlignment="1" applyProtection="1">
      <alignment horizontal="right" vertical="center"/>
      <protection locked="0"/>
    </xf>
    <xf numFmtId="164" fontId="13" fillId="17" borderId="233" xfId="0" applyNumberFormat="1" applyFont="1" applyFill="1" applyBorder="1" applyAlignment="1" applyProtection="1">
      <alignment horizontal="right" vertical="center"/>
    </xf>
    <xf numFmtId="164" fontId="13" fillId="13" borderId="234" xfId="0" applyNumberFormat="1" applyFont="1" applyFill="1" applyBorder="1" applyAlignment="1" applyProtection="1">
      <alignment horizontal="right" vertical="center"/>
    </xf>
    <xf numFmtId="0" fontId="0" fillId="0" borderId="101" xfId="0" applyFont="1" applyFill="1" applyBorder="1" applyAlignment="1" applyProtection="1">
      <alignment horizontal="center" vertical="center" wrapText="1"/>
    </xf>
    <xf numFmtId="167" fontId="0" fillId="0" borderId="235" xfId="0" applyNumberFormat="1" applyFont="1" applyFill="1" applyBorder="1" applyAlignment="1" applyProtection="1">
      <alignment horizontal="right" vertical="center"/>
    </xf>
    <xf numFmtId="164" fontId="0" fillId="17" borderId="236" xfId="0" applyNumberFormat="1" applyFill="1" applyBorder="1" applyAlignment="1" applyProtection="1">
      <alignment horizontal="right" vertical="center"/>
    </xf>
    <xf numFmtId="170" fontId="15" fillId="16" borderId="45" xfId="0" applyNumberFormat="1" applyFont="1" applyFill="1" applyBorder="1" applyAlignment="1" applyProtection="1">
      <alignment horizontal="right" vertical="center"/>
    </xf>
    <xf numFmtId="164" fontId="15" fillId="16" borderId="47" xfId="0" applyNumberFormat="1" applyFont="1" applyFill="1" applyBorder="1" applyAlignment="1" applyProtection="1">
      <alignment horizontal="right" vertical="center"/>
    </xf>
    <xf numFmtId="164" fontId="0" fillId="17" borderId="51" xfId="0" applyNumberFormat="1" applyFill="1" applyBorder="1" applyAlignment="1" applyProtection="1">
      <alignment horizontal="right" vertical="center"/>
    </xf>
    <xf numFmtId="164" fontId="0" fillId="17" borderId="52" xfId="0" applyNumberFormat="1" applyFill="1" applyBorder="1" applyAlignment="1" applyProtection="1">
      <alignment horizontal="right" vertical="center"/>
    </xf>
    <xf numFmtId="171" fontId="12" fillId="17" borderId="237" xfId="0" applyNumberFormat="1" applyFont="1" applyFill="1" applyBorder="1" applyAlignment="1" applyProtection="1">
      <alignment horizontal="right" vertical="center"/>
    </xf>
    <xf numFmtId="10" fontId="13" fillId="17" borderId="238" xfId="0" applyNumberFormat="1" applyFont="1" applyFill="1" applyBorder="1" applyAlignment="1" applyProtection="1">
      <alignment horizontal="right" vertical="center"/>
    </xf>
    <xf numFmtId="171" fontId="12" fillId="19" borderId="237" xfId="0" applyNumberFormat="1" applyFont="1" applyFill="1" applyBorder="1" applyAlignment="1" applyProtection="1">
      <alignment horizontal="right" vertical="center"/>
      <protection locked="0"/>
    </xf>
    <xf numFmtId="164" fontId="13" fillId="17" borderId="239" xfId="0" applyNumberFormat="1" applyFont="1" applyFill="1" applyBorder="1" applyAlignment="1" applyProtection="1">
      <alignment horizontal="right" vertical="center"/>
    </xf>
    <xf numFmtId="164" fontId="13" fillId="13" borderId="240" xfId="0" applyNumberFormat="1" applyFont="1" applyFill="1" applyBorder="1" applyAlignment="1" applyProtection="1">
      <alignment horizontal="right" vertical="center"/>
    </xf>
    <xf numFmtId="167" fontId="0" fillId="0" borderId="241" xfId="0" applyNumberFormat="1" applyFont="1" applyFill="1" applyBorder="1" applyAlignment="1" applyProtection="1">
      <alignment horizontal="right" vertical="center"/>
    </xf>
    <xf numFmtId="164" fontId="0" fillId="17" borderId="242" xfId="0" applyNumberFormat="1" applyFill="1" applyBorder="1" applyAlignment="1" applyProtection="1">
      <alignment horizontal="right" vertical="center"/>
    </xf>
    <xf numFmtId="170" fontId="15" fillId="16" borderId="61" xfId="0" applyNumberFormat="1" applyFont="1" applyFill="1" applyBorder="1" applyAlignment="1" applyProtection="1">
      <alignment horizontal="right" vertical="center"/>
    </xf>
    <xf numFmtId="164" fontId="15" fillId="16" borderId="243" xfId="0" applyNumberFormat="1" applyFont="1" applyFill="1" applyBorder="1" applyAlignment="1" applyProtection="1">
      <alignment horizontal="right" vertical="center"/>
    </xf>
    <xf numFmtId="164" fontId="0" fillId="17" borderId="244" xfId="0" applyNumberFormat="1" applyFill="1" applyBorder="1" applyAlignment="1" applyProtection="1">
      <alignment horizontal="right" vertical="center"/>
    </xf>
    <xf numFmtId="164" fontId="0" fillId="17" borderId="245" xfId="0" applyNumberFormat="1" applyFill="1" applyBorder="1" applyAlignment="1" applyProtection="1">
      <alignment horizontal="right" vertical="center"/>
    </xf>
    <xf numFmtId="171" fontId="12" fillId="17" borderId="246" xfId="0" applyNumberFormat="1" applyFont="1" applyFill="1" applyBorder="1" applyAlignment="1" applyProtection="1">
      <alignment horizontal="right" vertical="center"/>
    </xf>
    <xf numFmtId="10" fontId="13" fillId="17" borderId="247" xfId="0" applyNumberFormat="1" applyFont="1" applyFill="1" applyBorder="1" applyAlignment="1" applyProtection="1">
      <alignment horizontal="right" vertical="center"/>
    </xf>
    <xf numFmtId="171" fontId="12" fillId="19" borderId="246" xfId="0" applyNumberFormat="1" applyFont="1" applyFill="1" applyBorder="1" applyAlignment="1" applyProtection="1">
      <alignment horizontal="right" vertical="center"/>
      <protection locked="0"/>
    </xf>
    <xf numFmtId="164" fontId="13" fillId="17" borderId="248" xfId="0" applyNumberFormat="1" applyFont="1" applyFill="1" applyBorder="1" applyAlignment="1" applyProtection="1">
      <alignment horizontal="right" vertical="center"/>
    </xf>
    <xf numFmtId="0" fontId="0" fillId="0" borderId="15" xfId="0" applyFill="1" applyBorder="1" applyAlignment="1" applyProtection="1">
      <alignment horizontal="center" vertical="center"/>
    </xf>
    <xf numFmtId="0" fontId="0" fillId="0" borderId="116" xfId="0" applyFont="1" applyFill="1" applyBorder="1" applyAlignment="1" applyProtection="1">
      <alignment horizontal="center" vertical="center" wrapText="1"/>
    </xf>
    <xf numFmtId="167" fontId="0" fillId="0" borderId="249" xfId="0" applyNumberFormat="1" applyFont="1" applyFill="1" applyBorder="1" applyAlignment="1" applyProtection="1">
      <alignment horizontal="right" vertical="center"/>
    </xf>
    <xf numFmtId="164" fontId="0" fillId="0" borderId="171" xfId="0" applyNumberFormat="1" applyFill="1" applyBorder="1" applyAlignment="1" applyProtection="1">
      <alignment horizontal="right" vertical="center"/>
    </xf>
    <xf numFmtId="170" fontId="15" fillId="0" borderId="119" xfId="0" applyNumberFormat="1" applyFont="1" applyFill="1" applyBorder="1" applyAlignment="1" applyProtection="1">
      <alignment horizontal="right" vertical="center"/>
    </xf>
    <xf numFmtId="164" fontId="15" fillId="0" borderId="120" xfId="0" applyNumberFormat="1" applyFont="1" applyFill="1" applyBorder="1" applyAlignment="1" applyProtection="1">
      <alignment horizontal="right" vertical="center"/>
    </xf>
    <xf numFmtId="164" fontId="0" fillId="0" borderId="250" xfId="0" applyNumberFormat="1" applyFill="1" applyBorder="1" applyAlignment="1" applyProtection="1">
      <alignment horizontal="right" vertical="center"/>
    </xf>
    <xf numFmtId="164" fontId="0" fillId="0" borderId="251" xfId="0" applyNumberFormat="1" applyFill="1" applyBorder="1" applyAlignment="1" applyProtection="1">
      <alignment horizontal="right" vertical="center"/>
    </xf>
    <xf numFmtId="171" fontId="12" fillId="0" borderId="252" xfId="0" applyNumberFormat="1" applyFont="1" applyFill="1" applyBorder="1" applyAlignment="1" applyProtection="1">
      <alignment horizontal="right" vertical="center"/>
    </xf>
    <xf numFmtId="10" fontId="13" fillId="0" borderId="253" xfId="0" applyNumberFormat="1" applyFont="1" applyFill="1" applyBorder="1" applyAlignment="1" applyProtection="1">
      <alignment horizontal="right" vertical="center"/>
    </xf>
    <xf numFmtId="164" fontId="13" fillId="0" borderId="254" xfId="0" applyNumberFormat="1" applyFont="1" applyFill="1" applyBorder="1" applyAlignment="1" applyProtection="1">
      <alignment horizontal="right" vertical="center"/>
    </xf>
    <xf numFmtId="164" fontId="13" fillId="0" borderId="255" xfId="0" applyNumberFormat="1" applyFont="1" applyFill="1" applyBorder="1" applyAlignment="1" applyProtection="1">
      <alignment horizontal="right" vertical="center"/>
    </xf>
    <xf numFmtId="165" fontId="0" fillId="0" borderId="0" xfId="0" applyNumberFormat="1" applyFill="1" applyProtection="1"/>
    <xf numFmtId="0" fontId="0" fillId="0" borderId="0" xfId="0" applyAlignment="1" applyProtection="1">
      <alignment horizontal="center" vertical="center"/>
    </xf>
    <xf numFmtId="0" fontId="17" fillId="8" borderId="218" xfId="0" applyFont="1" applyFill="1" applyBorder="1" applyAlignment="1" applyProtection="1">
      <alignment horizontal="left" vertical="center"/>
    </xf>
    <xf numFmtId="0" fontId="16" fillId="8" borderId="218" xfId="0" applyFont="1" applyFill="1" applyBorder="1" applyAlignment="1" applyProtection="1">
      <alignment horizontal="left" vertical="center"/>
    </xf>
    <xf numFmtId="165" fontId="13" fillId="8" borderId="218" xfId="0" applyNumberFormat="1" applyFont="1" applyFill="1" applyBorder="1" applyAlignment="1" applyProtection="1">
      <alignment horizontal="right" vertical="center"/>
    </xf>
    <xf numFmtId="164" fontId="20" fillId="8" borderId="219" xfId="0" applyNumberFormat="1" applyFont="1" applyFill="1" applyBorder="1" applyAlignment="1" applyProtection="1">
      <alignment horizontal="right" vertical="center"/>
    </xf>
    <xf numFmtId="0" fontId="7" fillId="0" borderId="256" xfId="0" applyFont="1" applyFill="1" applyBorder="1" applyAlignment="1" applyProtection="1">
      <alignment horizontal="center" vertical="center" wrapText="1"/>
    </xf>
    <xf numFmtId="0" fontId="4" fillId="0" borderId="256" xfId="0" applyFont="1" applyFill="1" applyBorder="1" applyAlignment="1" applyProtection="1">
      <alignment horizontal="center" vertical="center" wrapText="1"/>
    </xf>
    <xf numFmtId="164" fontId="4" fillId="0" borderId="256" xfId="0" applyNumberFormat="1" applyFont="1" applyFill="1" applyBorder="1" applyAlignment="1" applyProtection="1">
      <alignment horizontal="center" vertical="center" wrapText="1"/>
    </xf>
    <xf numFmtId="164" fontId="8" fillId="0" borderId="256" xfId="0" applyNumberFormat="1" applyFont="1" applyFill="1" applyBorder="1" applyAlignment="1" applyProtection="1">
      <alignment horizontal="center" vertical="center" wrapText="1"/>
    </xf>
    <xf numFmtId="10" fontId="9" fillId="0" borderId="256" xfId="0" applyNumberFormat="1" applyFont="1" applyFill="1" applyBorder="1" applyAlignment="1" applyProtection="1">
      <alignment horizontal="center" vertical="center" wrapText="1"/>
    </xf>
    <xf numFmtId="10" fontId="10" fillId="0" borderId="256" xfId="0" applyNumberFormat="1" applyFont="1" applyFill="1" applyBorder="1" applyAlignment="1" applyProtection="1">
      <alignment horizontal="center" vertical="center" wrapText="1"/>
    </xf>
    <xf numFmtId="165" fontId="10" fillId="0" borderId="256" xfId="0" applyNumberFormat="1" applyFont="1" applyFill="1" applyBorder="1" applyAlignment="1" applyProtection="1">
      <alignment horizontal="center" vertical="center" wrapText="1"/>
    </xf>
    <xf numFmtId="0" fontId="10" fillId="8" borderId="7" xfId="0" applyFont="1" applyFill="1" applyBorder="1" applyAlignment="1" applyProtection="1">
      <alignment horizontal="center" vertical="center" wrapText="1"/>
    </xf>
    <xf numFmtId="0" fontId="19" fillId="0" borderId="215" xfId="0" applyFont="1" applyFill="1" applyBorder="1" applyAlignment="1" applyProtection="1">
      <alignment horizontal="left" vertical="center"/>
    </xf>
    <xf numFmtId="0" fontId="3" fillId="0" borderId="218" xfId="0" applyFont="1" applyFill="1" applyBorder="1" applyAlignment="1" applyProtection="1">
      <alignment horizontal="left" vertical="center"/>
    </xf>
    <xf numFmtId="0" fontId="19" fillId="0" borderId="218" xfId="0" applyFont="1" applyFill="1" applyBorder="1" applyAlignment="1" applyProtection="1">
      <alignment horizontal="left" vertical="center"/>
    </xf>
    <xf numFmtId="170" fontId="18" fillId="0" borderId="218" xfId="0" applyNumberFormat="1" applyFont="1" applyFill="1" applyBorder="1" applyAlignment="1" applyProtection="1">
      <alignment horizontal="right" vertical="center"/>
    </xf>
    <xf numFmtId="164" fontId="18" fillId="0" borderId="218" xfId="0" applyNumberFormat="1" applyFont="1" applyFill="1" applyBorder="1" applyAlignment="1" applyProtection="1">
      <alignment horizontal="right" vertical="center"/>
    </xf>
    <xf numFmtId="164" fontId="19" fillId="0" borderId="218" xfId="0" applyNumberFormat="1" applyFont="1" applyFill="1" applyBorder="1" applyAlignment="1" applyProtection="1">
      <alignment horizontal="right" vertical="center"/>
    </xf>
    <xf numFmtId="164" fontId="19" fillId="11" borderId="218" xfId="0" applyNumberFormat="1" applyFont="1" applyFill="1" applyBorder="1" applyAlignment="1" applyProtection="1">
      <alignment horizontal="right" vertical="center"/>
    </xf>
    <xf numFmtId="10" fontId="12" fillId="0" borderId="218" xfId="0" applyNumberFormat="1" applyFont="1" applyFill="1" applyBorder="1" applyAlignment="1" applyProtection="1">
      <alignment horizontal="right" vertical="center"/>
    </xf>
    <xf numFmtId="10" fontId="13" fillId="0" borderId="218" xfId="0" applyNumberFormat="1" applyFont="1" applyFill="1" applyBorder="1" applyAlignment="1" applyProtection="1">
      <alignment horizontal="right" vertical="center"/>
    </xf>
    <xf numFmtId="165" fontId="13" fillId="0" borderId="218" xfId="0" applyNumberFormat="1" applyFont="1" applyFill="1" applyBorder="1" applyAlignment="1" applyProtection="1">
      <alignment horizontal="right" vertical="center"/>
    </xf>
    <xf numFmtId="164" fontId="22" fillId="12" borderId="220" xfId="0" applyNumberFormat="1" applyFont="1" applyFill="1" applyBorder="1" applyAlignment="1" applyProtection="1">
      <alignment horizontal="right" vertical="center"/>
      <protection locked="0"/>
    </xf>
    <xf numFmtId="0" fontId="2" fillId="0" borderId="218" xfId="0" applyFont="1" applyFill="1" applyBorder="1" applyAlignment="1" applyProtection="1">
      <alignment horizontal="left" vertical="center"/>
    </xf>
    <xf numFmtId="0" fontId="16" fillId="0" borderId="218" xfId="0" applyFont="1" applyFill="1" applyBorder="1" applyAlignment="1" applyProtection="1">
      <alignment horizontal="left" vertical="center"/>
    </xf>
    <xf numFmtId="165" fontId="13" fillId="0" borderId="219" xfId="0" applyNumberFormat="1" applyFont="1" applyFill="1" applyBorder="1" applyAlignment="1" applyProtection="1">
      <alignment horizontal="right" vertical="center"/>
    </xf>
    <xf numFmtId="44" fontId="0" fillId="20" borderId="0" xfId="0" applyNumberFormat="1" applyFill="1" applyProtection="1"/>
    <xf numFmtId="0" fontId="0" fillId="20" borderId="0" xfId="0" applyFill="1" applyProtection="1"/>
    <xf numFmtId="164" fontId="0" fillId="20" borderId="0" xfId="0" applyNumberFormat="1" applyFill="1" applyProtection="1"/>
    <xf numFmtId="172" fontId="12" fillId="0" borderId="0" xfId="0" applyNumberFormat="1" applyFont="1" applyProtection="1"/>
    <xf numFmtId="10" fontId="0" fillId="0" borderId="0" xfId="0" applyNumberFormat="1" applyProtection="1"/>
  </cellXfs>
  <cellStyles count="2">
    <cellStyle name="Normale" xfId="0" builtinId="0"/>
    <cellStyle name="Normale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154"/>
  <sheetViews>
    <sheetView tabSelected="1" zoomScaleNormal="100" workbookViewId="0">
      <pane xSplit="3" ySplit="2" topLeftCell="D56" activePane="bottomRight" state="frozen"/>
      <selection pane="topRight" activeCell="C1" sqref="C1"/>
      <selection pane="bottomLeft" activeCell="A3" sqref="A3"/>
      <selection pane="bottomRight" activeCell="K99" sqref="K99"/>
    </sheetView>
  </sheetViews>
  <sheetFormatPr defaultRowHeight="12.75" x14ac:dyDescent="0.2"/>
  <cols>
    <col min="1" max="1" width="4" style="511" bestFit="1" customWidth="1"/>
    <col min="2" max="2" width="51.5703125" style="413" customWidth="1"/>
    <col min="3" max="3" width="9.42578125" style="511" bestFit="1" customWidth="1"/>
    <col min="4" max="4" width="11.7109375" style="11" bestFit="1" customWidth="1"/>
    <col min="5" max="5" width="13.7109375" style="69" customWidth="1"/>
    <col min="6" max="6" width="14.28515625" style="69" customWidth="1"/>
    <col min="7" max="7" width="14.140625" style="69" bestFit="1" customWidth="1"/>
    <col min="8" max="8" width="17" style="11" bestFit="1" customWidth="1"/>
    <col min="9" max="9" width="15.28515625" style="11" hidden="1" customWidth="1"/>
    <col min="10" max="10" width="14.42578125" style="11" hidden="1" customWidth="1"/>
    <col min="11" max="11" width="14.140625" style="438" bestFit="1" customWidth="1"/>
    <col min="12" max="12" width="8.28515625" style="439" bestFit="1" customWidth="1"/>
    <col min="13" max="13" width="13.42578125" style="440" customWidth="1"/>
    <col min="14" max="15" width="18.140625" style="11" bestFit="1" customWidth="1"/>
    <col min="16" max="16" width="14.140625" style="11" bestFit="1" customWidth="1"/>
    <col min="17" max="17" width="16.7109375" style="12" bestFit="1" customWidth="1"/>
    <col min="18" max="16384" width="9.140625" style="11"/>
  </cols>
  <sheetData>
    <row r="1" spans="1:17" ht="49.5" customHeight="1" thickBot="1" x14ac:dyDescent="0.3">
      <c r="A1" s="1"/>
      <c r="B1" s="2" t="s">
        <v>0</v>
      </c>
      <c r="C1" s="3"/>
      <c r="D1" s="4"/>
      <c r="E1" s="5"/>
      <c r="F1" s="6" t="s">
        <v>1</v>
      </c>
      <c r="G1" s="7"/>
      <c r="H1" s="4"/>
      <c r="I1" s="4"/>
      <c r="J1" s="4"/>
      <c r="K1" s="8"/>
      <c r="L1" s="9"/>
      <c r="M1" s="10"/>
      <c r="N1" s="4"/>
      <c r="O1" s="4"/>
    </row>
    <row r="2" spans="1:17" s="27" customFormat="1" ht="60.75" thickBot="1" x14ac:dyDescent="0.25">
      <c r="A2" s="13"/>
      <c r="B2" s="14"/>
      <c r="C2" s="15" t="s">
        <v>2</v>
      </c>
      <c r="D2" s="16" t="s">
        <v>3</v>
      </c>
      <c r="E2" s="17" t="s">
        <v>1</v>
      </c>
      <c r="F2" s="18" t="s">
        <v>4</v>
      </c>
      <c r="G2" s="19" t="s">
        <v>5</v>
      </c>
      <c r="H2" s="20" t="s">
        <v>6</v>
      </c>
      <c r="I2" s="21" t="s">
        <v>7</v>
      </c>
      <c r="J2" s="22" t="s">
        <v>8</v>
      </c>
      <c r="K2" s="23" t="s">
        <v>9</v>
      </c>
      <c r="L2" s="24" t="s">
        <v>10</v>
      </c>
      <c r="M2" s="25" t="s">
        <v>11</v>
      </c>
      <c r="N2" s="26" t="s">
        <v>12</v>
      </c>
      <c r="O2" s="26" t="s">
        <v>13</v>
      </c>
      <c r="Q2" s="28"/>
    </row>
    <row r="3" spans="1:17" s="42" customFormat="1" ht="13.5" thickBot="1" x14ac:dyDescent="0.25">
      <c r="A3" s="29">
        <v>3</v>
      </c>
      <c r="B3" s="30" t="s">
        <v>14</v>
      </c>
      <c r="C3" s="15"/>
      <c r="D3" s="31"/>
      <c r="E3" s="32"/>
      <c r="F3" s="33">
        <v>0.04</v>
      </c>
      <c r="G3" s="34"/>
      <c r="H3" s="35"/>
      <c r="I3" s="36"/>
      <c r="J3" s="37"/>
      <c r="K3" s="38"/>
      <c r="L3" s="39"/>
      <c r="M3" s="40"/>
      <c r="N3" s="41"/>
      <c r="O3" s="41"/>
      <c r="Q3" s="43"/>
    </row>
    <row r="4" spans="1:17" s="42" customFormat="1" ht="13.5" thickBot="1" x14ac:dyDescent="0.25">
      <c r="A4" s="29">
        <v>4</v>
      </c>
      <c r="B4" s="44" t="s">
        <v>15</v>
      </c>
      <c r="C4" s="45"/>
      <c r="D4" s="46"/>
      <c r="E4" s="47"/>
      <c r="F4" s="48"/>
      <c r="G4" s="49"/>
      <c r="H4" s="50"/>
      <c r="I4" s="51"/>
      <c r="J4" s="52"/>
      <c r="K4" s="53"/>
      <c r="L4" s="54"/>
      <c r="M4" s="55"/>
      <c r="N4" s="56"/>
      <c r="O4" s="56"/>
      <c r="Q4" s="43"/>
    </row>
    <row r="5" spans="1:17" ht="33.75" customHeight="1" x14ac:dyDescent="0.2">
      <c r="A5" s="29">
        <v>5</v>
      </c>
      <c r="B5" s="57" t="s">
        <v>16</v>
      </c>
      <c r="C5" s="58" t="s">
        <v>17</v>
      </c>
      <c r="D5" s="59">
        <v>1130646.28</v>
      </c>
      <c r="E5" s="60">
        <v>1.25</v>
      </c>
      <c r="F5" s="61">
        <f>E5*$F$3</f>
        <v>0.05</v>
      </c>
      <c r="G5" s="62">
        <f>E5-F5</f>
        <v>1.2</v>
      </c>
      <c r="H5" s="60">
        <f>$D5*E5</f>
        <v>1413307.85</v>
      </c>
      <c r="I5" s="63">
        <f t="shared" ref="I5:J21" si="0">$D5*F5</f>
        <v>56532.314000000006</v>
      </c>
      <c r="J5" s="64">
        <f t="shared" si="0"/>
        <v>1356775.5360000001</v>
      </c>
      <c r="K5" s="65"/>
      <c r="L5" s="66">
        <f>ROUND(K5,4)</f>
        <v>0</v>
      </c>
      <c r="M5" s="67">
        <f>G5*(1-L5)+F5</f>
        <v>1.25</v>
      </c>
      <c r="N5" s="68">
        <f>D5*M5</f>
        <v>1413307.85</v>
      </c>
      <c r="O5" s="68">
        <f>N5*3</f>
        <v>4239923.5500000007</v>
      </c>
      <c r="P5" s="69"/>
    </row>
    <row r="6" spans="1:17" ht="33.75" customHeight="1" x14ac:dyDescent="0.2">
      <c r="A6" s="29">
        <v>6</v>
      </c>
      <c r="B6" s="70" t="s">
        <v>18</v>
      </c>
      <c r="C6" s="71" t="s">
        <v>19</v>
      </c>
      <c r="D6" s="72"/>
      <c r="E6" s="73">
        <v>120</v>
      </c>
      <c r="F6" s="74">
        <f t="shared" ref="F6:F71" si="1">E6*$F$3</f>
        <v>4.8</v>
      </c>
      <c r="G6" s="75">
        <f t="shared" ref="G6:G71" si="2">E6-F6</f>
        <v>115.2</v>
      </c>
      <c r="H6" s="73">
        <f>D6*E6</f>
        <v>0</v>
      </c>
      <c r="I6" s="76">
        <f t="shared" si="0"/>
        <v>0</v>
      </c>
      <c r="J6" s="77">
        <f t="shared" si="0"/>
        <v>0</v>
      </c>
      <c r="K6" s="78"/>
      <c r="L6" s="79">
        <f t="shared" ref="L6:L71" si="3">ROUND(K6,4)</f>
        <v>0</v>
      </c>
      <c r="M6" s="80">
        <f t="shared" ref="M6:M71" si="4">G6*(1-L6)+F6</f>
        <v>120</v>
      </c>
      <c r="N6" s="81">
        <f>D6*M6</f>
        <v>0</v>
      </c>
      <c r="O6" s="81">
        <f t="shared" ref="O6:O69" si="5">N6*3</f>
        <v>0</v>
      </c>
    </row>
    <row r="7" spans="1:17" ht="33.75" customHeight="1" x14ac:dyDescent="0.2">
      <c r="A7" s="29">
        <v>7</v>
      </c>
      <c r="B7" s="70" t="s">
        <v>20</v>
      </c>
      <c r="C7" s="71" t="s">
        <v>19</v>
      </c>
      <c r="D7" s="82">
        <v>231</v>
      </c>
      <c r="E7" s="83">
        <v>170</v>
      </c>
      <c r="F7" s="84">
        <f t="shared" si="1"/>
        <v>6.8</v>
      </c>
      <c r="G7" s="85">
        <f t="shared" si="2"/>
        <v>163.19999999999999</v>
      </c>
      <c r="H7" s="83">
        <f>D7*E7</f>
        <v>39270</v>
      </c>
      <c r="I7" s="86">
        <f t="shared" si="0"/>
        <v>1570.8</v>
      </c>
      <c r="J7" s="87">
        <f t="shared" si="0"/>
        <v>37699.199999999997</v>
      </c>
      <c r="K7" s="88"/>
      <c r="L7" s="89">
        <f t="shared" si="3"/>
        <v>0</v>
      </c>
      <c r="M7" s="90">
        <f t="shared" si="4"/>
        <v>170</v>
      </c>
      <c r="N7" s="91">
        <f>D7*M7</f>
        <v>39270</v>
      </c>
      <c r="O7" s="91">
        <f t="shared" si="5"/>
        <v>117810</v>
      </c>
    </row>
    <row r="8" spans="1:17" ht="33.75" customHeight="1" x14ac:dyDescent="0.2">
      <c r="A8" s="29">
        <v>8</v>
      </c>
      <c r="B8" s="70" t="s">
        <v>21</v>
      </c>
      <c r="C8" s="71" t="s">
        <v>19</v>
      </c>
      <c r="D8" s="92"/>
      <c r="E8" s="93">
        <v>190</v>
      </c>
      <c r="F8" s="94">
        <f t="shared" si="1"/>
        <v>7.6000000000000005</v>
      </c>
      <c r="G8" s="95">
        <f t="shared" si="2"/>
        <v>182.4</v>
      </c>
      <c r="H8" s="93">
        <f>D8*E8</f>
        <v>0</v>
      </c>
      <c r="I8" s="96">
        <f t="shared" si="0"/>
        <v>0</v>
      </c>
      <c r="J8" s="97">
        <f t="shared" si="0"/>
        <v>0</v>
      </c>
      <c r="K8" s="98"/>
      <c r="L8" s="99">
        <f t="shared" si="3"/>
        <v>0</v>
      </c>
      <c r="M8" s="100">
        <f t="shared" si="4"/>
        <v>190</v>
      </c>
      <c r="N8" s="101">
        <f>D8*M8</f>
        <v>0</v>
      </c>
      <c r="O8" s="101">
        <f t="shared" si="5"/>
        <v>0</v>
      </c>
    </row>
    <row r="9" spans="1:17" ht="33.75" customHeight="1" x14ac:dyDescent="0.2">
      <c r="A9" s="29">
        <v>9</v>
      </c>
      <c r="B9" s="70" t="s">
        <v>22</v>
      </c>
      <c r="C9" s="71" t="s">
        <v>19</v>
      </c>
      <c r="D9" s="72"/>
      <c r="E9" s="93">
        <v>220</v>
      </c>
      <c r="F9" s="94">
        <f t="shared" si="1"/>
        <v>8.8000000000000007</v>
      </c>
      <c r="G9" s="95">
        <f t="shared" si="2"/>
        <v>211.2</v>
      </c>
      <c r="H9" s="93">
        <f>D9*E9</f>
        <v>0</v>
      </c>
      <c r="I9" s="96">
        <f t="shared" si="0"/>
        <v>0</v>
      </c>
      <c r="J9" s="97">
        <f t="shared" si="0"/>
        <v>0</v>
      </c>
      <c r="K9" s="98"/>
      <c r="L9" s="99">
        <f t="shared" si="3"/>
        <v>0</v>
      </c>
      <c r="M9" s="100">
        <f t="shared" si="4"/>
        <v>220</v>
      </c>
      <c r="N9" s="101">
        <f>D9*M9</f>
        <v>0</v>
      </c>
      <c r="O9" s="101">
        <f t="shared" si="5"/>
        <v>0</v>
      </c>
    </row>
    <row r="10" spans="1:17" ht="13.5" thickBot="1" x14ac:dyDescent="0.25">
      <c r="A10" s="29">
        <v>10</v>
      </c>
      <c r="B10" s="102"/>
      <c r="C10" s="103"/>
      <c r="D10" s="104"/>
      <c r="E10" s="105"/>
      <c r="F10" s="106"/>
      <c r="G10" s="107"/>
      <c r="H10" s="105"/>
      <c r="I10" s="108"/>
      <c r="J10" s="109"/>
      <c r="K10" s="110"/>
      <c r="L10" s="111"/>
      <c r="M10" s="112"/>
      <c r="N10" s="113"/>
      <c r="O10" s="113"/>
    </row>
    <row r="11" spans="1:17" s="42" customFormat="1" ht="13.5" thickBot="1" x14ac:dyDescent="0.25">
      <c r="A11" s="29">
        <v>11</v>
      </c>
      <c r="B11" s="114" t="s">
        <v>23</v>
      </c>
      <c r="C11" s="115"/>
      <c r="D11" s="116"/>
      <c r="E11" s="117"/>
      <c r="F11" s="118"/>
      <c r="G11" s="119"/>
      <c r="H11" s="117"/>
      <c r="I11" s="120"/>
      <c r="J11" s="121"/>
      <c r="K11" s="122"/>
      <c r="L11" s="123"/>
      <c r="M11" s="124"/>
      <c r="N11" s="125"/>
      <c r="O11" s="125"/>
      <c r="Q11" s="43"/>
    </row>
    <row r="12" spans="1:17" ht="33.75" customHeight="1" x14ac:dyDescent="0.2">
      <c r="A12" s="29">
        <v>12</v>
      </c>
      <c r="B12" s="126" t="s">
        <v>24</v>
      </c>
      <c r="C12" s="127" t="s">
        <v>25</v>
      </c>
      <c r="D12" s="128">
        <v>1</v>
      </c>
      <c r="E12" s="129">
        <v>26</v>
      </c>
      <c r="F12" s="130">
        <f t="shared" si="1"/>
        <v>1.04</v>
      </c>
      <c r="G12" s="131">
        <f t="shared" si="2"/>
        <v>24.96</v>
      </c>
      <c r="H12" s="129">
        <f t="shared" ref="H12:H31" si="6">D12*E12</f>
        <v>26</v>
      </c>
      <c r="I12" s="132">
        <f t="shared" si="0"/>
        <v>1.04</v>
      </c>
      <c r="J12" s="133">
        <f t="shared" si="0"/>
        <v>24.96</v>
      </c>
      <c r="K12" s="134"/>
      <c r="L12" s="135">
        <f t="shared" si="3"/>
        <v>0</v>
      </c>
      <c r="M12" s="136">
        <f t="shared" si="4"/>
        <v>26</v>
      </c>
      <c r="N12" s="137">
        <f t="shared" ref="N12:N31" si="7">D12*M12</f>
        <v>26</v>
      </c>
      <c r="O12" s="137">
        <f t="shared" si="5"/>
        <v>78</v>
      </c>
    </row>
    <row r="13" spans="1:17" ht="33.75" customHeight="1" x14ac:dyDescent="0.2">
      <c r="A13" s="29">
        <v>13</v>
      </c>
      <c r="B13" s="138" t="s">
        <v>26</v>
      </c>
      <c r="C13" s="139" t="s">
        <v>25</v>
      </c>
      <c r="D13" s="140">
        <v>47</v>
      </c>
      <c r="E13" s="141">
        <v>26</v>
      </c>
      <c r="F13" s="142">
        <f>E13*$F$3</f>
        <v>1.04</v>
      </c>
      <c r="G13" s="143">
        <f>E13-F13</f>
        <v>24.96</v>
      </c>
      <c r="H13" s="141">
        <f>D13*E13</f>
        <v>1222</v>
      </c>
      <c r="I13" s="144">
        <f>$D13*F13</f>
        <v>48.88</v>
      </c>
      <c r="J13" s="145">
        <f>$D13*G13</f>
        <v>1173.1200000000001</v>
      </c>
      <c r="K13" s="146"/>
      <c r="L13" s="147">
        <f>ROUND(K13,4)</f>
        <v>0</v>
      </c>
      <c r="M13" s="148">
        <f>G13*(1-L13)+F13</f>
        <v>26</v>
      </c>
      <c r="N13" s="149">
        <f>D13*M13</f>
        <v>1222</v>
      </c>
      <c r="O13" s="149">
        <f t="shared" si="5"/>
        <v>3666</v>
      </c>
    </row>
    <row r="14" spans="1:17" ht="33.75" customHeight="1" x14ac:dyDescent="0.2">
      <c r="A14" s="29">
        <v>14</v>
      </c>
      <c r="B14" s="70" t="s">
        <v>27</v>
      </c>
      <c r="C14" s="150" t="s">
        <v>25</v>
      </c>
      <c r="D14" s="140">
        <v>4</v>
      </c>
      <c r="E14" s="73">
        <v>26</v>
      </c>
      <c r="F14" s="74">
        <f t="shared" si="1"/>
        <v>1.04</v>
      </c>
      <c r="G14" s="75">
        <f t="shared" si="2"/>
        <v>24.96</v>
      </c>
      <c r="H14" s="73">
        <f t="shared" si="6"/>
        <v>104</v>
      </c>
      <c r="I14" s="76">
        <f t="shared" si="0"/>
        <v>4.16</v>
      </c>
      <c r="J14" s="77">
        <f t="shared" si="0"/>
        <v>99.84</v>
      </c>
      <c r="K14" s="78"/>
      <c r="L14" s="79">
        <f t="shared" si="3"/>
        <v>0</v>
      </c>
      <c r="M14" s="80">
        <f t="shared" si="4"/>
        <v>26</v>
      </c>
      <c r="N14" s="81">
        <f t="shared" si="7"/>
        <v>104</v>
      </c>
      <c r="O14" s="81">
        <f t="shared" si="5"/>
        <v>312</v>
      </c>
    </row>
    <row r="15" spans="1:17" ht="33.75" customHeight="1" x14ac:dyDescent="0.2">
      <c r="A15" s="29">
        <v>15</v>
      </c>
      <c r="B15" s="70" t="s">
        <v>28</v>
      </c>
      <c r="C15" s="150" t="s">
        <v>25</v>
      </c>
      <c r="D15" s="140">
        <v>34</v>
      </c>
      <c r="E15" s="73">
        <v>6.5</v>
      </c>
      <c r="F15" s="74">
        <f t="shared" si="1"/>
        <v>0.26</v>
      </c>
      <c r="G15" s="75">
        <f t="shared" si="2"/>
        <v>6.24</v>
      </c>
      <c r="H15" s="73">
        <f t="shared" si="6"/>
        <v>221</v>
      </c>
      <c r="I15" s="76">
        <f t="shared" si="0"/>
        <v>8.84</v>
      </c>
      <c r="J15" s="77">
        <f t="shared" si="0"/>
        <v>212.16</v>
      </c>
      <c r="K15" s="78"/>
      <c r="L15" s="79">
        <f t="shared" si="3"/>
        <v>0</v>
      </c>
      <c r="M15" s="80">
        <f t="shared" si="4"/>
        <v>6.5</v>
      </c>
      <c r="N15" s="81">
        <f t="shared" si="7"/>
        <v>221</v>
      </c>
      <c r="O15" s="81">
        <f t="shared" si="5"/>
        <v>663</v>
      </c>
    </row>
    <row r="16" spans="1:17" ht="33.75" customHeight="1" x14ac:dyDescent="0.2">
      <c r="A16" s="29">
        <v>16</v>
      </c>
      <c r="B16" s="70" t="s">
        <v>29</v>
      </c>
      <c r="C16" s="150" t="s">
        <v>25</v>
      </c>
      <c r="D16" s="140">
        <v>374</v>
      </c>
      <c r="E16" s="73">
        <v>9.5</v>
      </c>
      <c r="F16" s="74">
        <f t="shared" si="1"/>
        <v>0.38</v>
      </c>
      <c r="G16" s="75">
        <f t="shared" si="2"/>
        <v>9.1199999999999992</v>
      </c>
      <c r="H16" s="73">
        <f t="shared" si="6"/>
        <v>3553</v>
      </c>
      <c r="I16" s="76">
        <f t="shared" si="0"/>
        <v>142.12</v>
      </c>
      <c r="J16" s="77">
        <f t="shared" si="0"/>
        <v>3410.8799999999997</v>
      </c>
      <c r="K16" s="78"/>
      <c r="L16" s="79">
        <f t="shared" si="3"/>
        <v>0</v>
      </c>
      <c r="M16" s="80">
        <f t="shared" si="4"/>
        <v>9.5</v>
      </c>
      <c r="N16" s="81">
        <f t="shared" si="7"/>
        <v>3553</v>
      </c>
      <c r="O16" s="81">
        <f t="shared" si="5"/>
        <v>10659</v>
      </c>
    </row>
    <row r="17" spans="1:19" ht="33.75" customHeight="1" x14ac:dyDescent="0.2">
      <c r="A17" s="29">
        <v>17</v>
      </c>
      <c r="B17" s="70" t="s">
        <v>30</v>
      </c>
      <c r="C17" s="151" t="s">
        <v>25</v>
      </c>
      <c r="D17" s="140">
        <v>1</v>
      </c>
      <c r="E17" s="73">
        <v>13.5</v>
      </c>
      <c r="F17" s="74">
        <f t="shared" si="1"/>
        <v>0.54</v>
      </c>
      <c r="G17" s="75">
        <f t="shared" si="2"/>
        <v>12.96</v>
      </c>
      <c r="H17" s="73">
        <f t="shared" si="6"/>
        <v>13.5</v>
      </c>
      <c r="I17" s="76">
        <f t="shared" si="0"/>
        <v>0.54</v>
      </c>
      <c r="J17" s="77">
        <f t="shared" si="0"/>
        <v>12.96</v>
      </c>
      <c r="K17" s="78"/>
      <c r="L17" s="79">
        <f t="shared" si="3"/>
        <v>0</v>
      </c>
      <c r="M17" s="80">
        <f t="shared" si="4"/>
        <v>13.5</v>
      </c>
      <c r="N17" s="81">
        <f t="shared" si="7"/>
        <v>13.5</v>
      </c>
      <c r="O17" s="81">
        <f t="shared" si="5"/>
        <v>40.5</v>
      </c>
    </row>
    <row r="18" spans="1:19" ht="33.75" customHeight="1" thickBot="1" x14ac:dyDescent="0.25">
      <c r="A18" s="29">
        <v>18</v>
      </c>
      <c r="B18" s="152" t="s">
        <v>31</v>
      </c>
      <c r="C18" s="151" t="s">
        <v>25</v>
      </c>
      <c r="D18" s="153">
        <v>4</v>
      </c>
      <c r="E18" s="154">
        <v>19</v>
      </c>
      <c r="F18" s="155">
        <f t="shared" si="1"/>
        <v>0.76</v>
      </c>
      <c r="G18" s="156">
        <f t="shared" si="2"/>
        <v>18.239999999999998</v>
      </c>
      <c r="H18" s="154">
        <f t="shared" si="6"/>
        <v>76</v>
      </c>
      <c r="I18" s="157">
        <f t="shared" si="0"/>
        <v>3.04</v>
      </c>
      <c r="J18" s="158">
        <f t="shared" si="0"/>
        <v>72.959999999999994</v>
      </c>
      <c r="K18" s="159"/>
      <c r="L18" s="160">
        <f t="shared" si="3"/>
        <v>0</v>
      </c>
      <c r="M18" s="161">
        <f t="shared" si="4"/>
        <v>19</v>
      </c>
      <c r="N18" s="162">
        <f t="shared" si="7"/>
        <v>76</v>
      </c>
      <c r="O18" s="162">
        <f t="shared" si="5"/>
        <v>228</v>
      </c>
    </row>
    <row r="19" spans="1:19" ht="33.75" customHeight="1" x14ac:dyDescent="0.2">
      <c r="A19" s="29">
        <v>19</v>
      </c>
      <c r="B19" s="163" t="s">
        <v>32</v>
      </c>
      <c r="C19" s="164" t="s">
        <v>25</v>
      </c>
      <c r="D19" s="165">
        <v>3</v>
      </c>
      <c r="E19" s="60">
        <v>26</v>
      </c>
      <c r="F19" s="61">
        <f t="shared" si="1"/>
        <v>1.04</v>
      </c>
      <c r="G19" s="62">
        <f t="shared" si="2"/>
        <v>24.96</v>
      </c>
      <c r="H19" s="60">
        <f t="shared" si="6"/>
        <v>78</v>
      </c>
      <c r="I19" s="63">
        <f t="shared" si="0"/>
        <v>3.12</v>
      </c>
      <c r="J19" s="64">
        <f t="shared" si="0"/>
        <v>74.88</v>
      </c>
      <c r="K19" s="65"/>
      <c r="L19" s="66">
        <f t="shared" si="3"/>
        <v>0</v>
      </c>
      <c r="M19" s="67">
        <f t="shared" si="4"/>
        <v>26</v>
      </c>
      <c r="N19" s="68">
        <f t="shared" si="7"/>
        <v>78</v>
      </c>
      <c r="O19" s="68">
        <f t="shared" si="5"/>
        <v>234</v>
      </c>
    </row>
    <row r="20" spans="1:19" ht="33.75" customHeight="1" x14ac:dyDescent="0.2">
      <c r="A20" s="29">
        <v>20</v>
      </c>
      <c r="B20" s="166" t="s">
        <v>33</v>
      </c>
      <c r="C20" s="150" t="s">
        <v>25</v>
      </c>
      <c r="D20" s="167">
        <v>8</v>
      </c>
      <c r="E20" s="73">
        <v>26</v>
      </c>
      <c r="F20" s="74">
        <f t="shared" si="1"/>
        <v>1.04</v>
      </c>
      <c r="G20" s="75">
        <f t="shared" si="2"/>
        <v>24.96</v>
      </c>
      <c r="H20" s="73">
        <f t="shared" si="6"/>
        <v>208</v>
      </c>
      <c r="I20" s="76">
        <f t="shared" si="0"/>
        <v>8.32</v>
      </c>
      <c r="J20" s="77">
        <f t="shared" si="0"/>
        <v>199.68</v>
      </c>
      <c r="K20" s="78"/>
      <c r="L20" s="79">
        <f t="shared" si="3"/>
        <v>0</v>
      </c>
      <c r="M20" s="80">
        <f t="shared" si="4"/>
        <v>26</v>
      </c>
      <c r="N20" s="81">
        <f t="shared" si="7"/>
        <v>208</v>
      </c>
      <c r="O20" s="81">
        <f t="shared" si="5"/>
        <v>624</v>
      </c>
    </row>
    <row r="21" spans="1:19" ht="33.75" customHeight="1" x14ac:dyDescent="0.2">
      <c r="A21" s="29">
        <v>21</v>
      </c>
      <c r="B21" s="168" t="s">
        <v>34</v>
      </c>
      <c r="C21" s="150" t="s">
        <v>25</v>
      </c>
      <c r="D21" s="167">
        <v>144</v>
      </c>
      <c r="E21" s="73">
        <v>6.5</v>
      </c>
      <c r="F21" s="74">
        <f t="shared" si="1"/>
        <v>0.26</v>
      </c>
      <c r="G21" s="75">
        <f t="shared" si="2"/>
        <v>6.24</v>
      </c>
      <c r="H21" s="73">
        <f t="shared" si="6"/>
        <v>936</v>
      </c>
      <c r="I21" s="76">
        <f t="shared" si="0"/>
        <v>37.44</v>
      </c>
      <c r="J21" s="77">
        <f t="shared" si="0"/>
        <v>898.56000000000006</v>
      </c>
      <c r="K21" s="78"/>
      <c r="L21" s="79">
        <f t="shared" si="3"/>
        <v>0</v>
      </c>
      <c r="M21" s="80">
        <f t="shared" si="4"/>
        <v>6.5</v>
      </c>
      <c r="N21" s="81">
        <f t="shared" si="7"/>
        <v>936</v>
      </c>
      <c r="O21" s="81">
        <f t="shared" si="5"/>
        <v>2808</v>
      </c>
    </row>
    <row r="22" spans="1:19" ht="33.75" customHeight="1" x14ac:dyDescent="0.2">
      <c r="A22" s="29">
        <v>22</v>
      </c>
      <c r="B22" s="70" t="s">
        <v>35</v>
      </c>
      <c r="C22" s="150" t="s">
        <v>25</v>
      </c>
      <c r="D22" s="169">
        <v>2164</v>
      </c>
      <c r="E22" s="73">
        <v>9.5</v>
      </c>
      <c r="F22" s="74">
        <f t="shared" si="1"/>
        <v>0.38</v>
      </c>
      <c r="G22" s="75">
        <f t="shared" si="2"/>
        <v>9.1199999999999992</v>
      </c>
      <c r="H22" s="73">
        <f t="shared" si="6"/>
        <v>20558</v>
      </c>
      <c r="I22" s="76">
        <f t="shared" ref="I22:J71" si="8">$D22*F22</f>
        <v>822.32</v>
      </c>
      <c r="J22" s="77">
        <f t="shared" si="8"/>
        <v>19735.679999999997</v>
      </c>
      <c r="K22" s="78"/>
      <c r="L22" s="79">
        <f t="shared" si="3"/>
        <v>0</v>
      </c>
      <c r="M22" s="80">
        <f t="shared" si="4"/>
        <v>9.5</v>
      </c>
      <c r="N22" s="81">
        <f t="shared" si="7"/>
        <v>20558</v>
      </c>
      <c r="O22" s="81">
        <f t="shared" si="5"/>
        <v>61674</v>
      </c>
    </row>
    <row r="23" spans="1:19" ht="33.75" customHeight="1" x14ac:dyDescent="0.2">
      <c r="A23" s="29">
        <v>23</v>
      </c>
      <c r="B23" s="70" t="s">
        <v>36</v>
      </c>
      <c r="C23" s="150" t="s">
        <v>25</v>
      </c>
      <c r="D23" s="169">
        <v>0</v>
      </c>
      <c r="E23" s="73">
        <v>13.5</v>
      </c>
      <c r="F23" s="74">
        <f t="shared" si="1"/>
        <v>0.54</v>
      </c>
      <c r="G23" s="75">
        <f t="shared" si="2"/>
        <v>12.96</v>
      </c>
      <c r="H23" s="73">
        <f t="shared" si="6"/>
        <v>0</v>
      </c>
      <c r="I23" s="76">
        <f t="shared" si="8"/>
        <v>0</v>
      </c>
      <c r="J23" s="77">
        <f t="shared" si="8"/>
        <v>0</v>
      </c>
      <c r="K23" s="78"/>
      <c r="L23" s="79">
        <f t="shared" si="3"/>
        <v>0</v>
      </c>
      <c r="M23" s="80">
        <f t="shared" si="4"/>
        <v>13.5</v>
      </c>
      <c r="N23" s="81">
        <f t="shared" si="7"/>
        <v>0</v>
      </c>
      <c r="O23" s="81">
        <f t="shared" si="5"/>
        <v>0</v>
      </c>
    </row>
    <row r="24" spans="1:19" ht="33.75" customHeight="1" thickBot="1" x14ac:dyDescent="0.25">
      <c r="A24" s="29">
        <v>24</v>
      </c>
      <c r="B24" s="170" t="s">
        <v>37</v>
      </c>
      <c r="C24" s="171" t="s">
        <v>25</v>
      </c>
      <c r="D24" s="172">
        <v>2</v>
      </c>
      <c r="E24" s="173">
        <v>19</v>
      </c>
      <c r="F24" s="174">
        <f t="shared" si="1"/>
        <v>0.76</v>
      </c>
      <c r="G24" s="175">
        <f t="shared" si="2"/>
        <v>18.239999999999998</v>
      </c>
      <c r="H24" s="154">
        <f t="shared" si="6"/>
        <v>38</v>
      </c>
      <c r="I24" s="157">
        <f t="shared" si="8"/>
        <v>1.52</v>
      </c>
      <c r="J24" s="158">
        <f t="shared" si="8"/>
        <v>36.479999999999997</v>
      </c>
      <c r="K24" s="159"/>
      <c r="L24" s="160">
        <f t="shared" si="3"/>
        <v>0</v>
      </c>
      <c r="M24" s="161">
        <f t="shared" si="4"/>
        <v>19</v>
      </c>
      <c r="N24" s="162">
        <f t="shared" si="7"/>
        <v>38</v>
      </c>
      <c r="O24" s="162">
        <f t="shared" si="5"/>
        <v>114</v>
      </c>
    </row>
    <row r="25" spans="1:19" ht="33.75" customHeight="1" thickBot="1" x14ac:dyDescent="0.25">
      <c r="A25" s="29">
        <v>25</v>
      </c>
      <c r="B25" s="70" t="s">
        <v>38</v>
      </c>
      <c r="C25" s="176" t="s">
        <v>25</v>
      </c>
      <c r="D25" s="177">
        <v>205</v>
      </c>
      <c r="E25" s="129">
        <v>42</v>
      </c>
      <c r="F25" s="178">
        <f t="shared" si="1"/>
        <v>1.68</v>
      </c>
      <c r="G25" s="179">
        <f t="shared" si="2"/>
        <v>40.32</v>
      </c>
      <c r="H25" s="180">
        <f t="shared" si="6"/>
        <v>8610</v>
      </c>
      <c r="I25" s="181">
        <f t="shared" si="8"/>
        <v>344.4</v>
      </c>
      <c r="J25" s="182">
        <f t="shared" si="8"/>
        <v>8265.6</v>
      </c>
      <c r="K25" s="134"/>
      <c r="L25" s="135">
        <f t="shared" si="3"/>
        <v>0</v>
      </c>
      <c r="M25" s="136">
        <f t="shared" si="4"/>
        <v>42</v>
      </c>
      <c r="N25" s="137">
        <f t="shared" si="7"/>
        <v>8610</v>
      </c>
      <c r="O25" s="137">
        <f t="shared" si="5"/>
        <v>25830</v>
      </c>
    </row>
    <row r="26" spans="1:19" ht="33.75" customHeight="1" thickBot="1" x14ac:dyDescent="0.25">
      <c r="A26" s="29">
        <v>26</v>
      </c>
      <c r="B26" s="170" t="s">
        <v>39</v>
      </c>
      <c r="C26" s="171" t="s">
        <v>25</v>
      </c>
      <c r="D26" s="183">
        <v>0</v>
      </c>
      <c r="E26" s="105">
        <v>52</v>
      </c>
      <c r="F26" s="184">
        <f t="shared" si="1"/>
        <v>2.08</v>
      </c>
      <c r="G26" s="185">
        <f t="shared" si="2"/>
        <v>49.92</v>
      </c>
      <c r="H26" s="105">
        <f t="shared" si="6"/>
        <v>0</v>
      </c>
      <c r="I26" s="108">
        <f t="shared" si="8"/>
        <v>0</v>
      </c>
      <c r="J26" s="109">
        <f t="shared" si="8"/>
        <v>0</v>
      </c>
      <c r="K26" s="186"/>
      <c r="L26" s="187">
        <f t="shared" si="3"/>
        <v>0</v>
      </c>
      <c r="M26" s="188">
        <f t="shared" si="4"/>
        <v>52</v>
      </c>
      <c r="N26" s="189">
        <f t="shared" si="7"/>
        <v>0</v>
      </c>
      <c r="O26" s="189">
        <f t="shared" si="5"/>
        <v>0</v>
      </c>
    </row>
    <row r="27" spans="1:19" ht="33.75" customHeight="1" thickBot="1" x14ac:dyDescent="0.25">
      <c r="A27" s="29">
        <v>27</v>
      </c>
      <c r="B27" s="126" t="s">
        <v>40</v>
      </c>
      <c r="C27" s="190" t="s">
        <v>41</v>
      </c>
      <c r="D27" s="165">
        <v>0</v>
      </c>
      <c r="E27" s="180">
        <v>340</v>
      </c>
      <c r="F27" s="184">
        <f t="shared" si="1"/>
        <v>13.6</v>
      </c>
      <c r="G27" s="185">
        <f t="shared" si="2"/>
        <v>326.39999999999998</v>
      </c>
      <c r="H27" s="180">
        <f t="shared" si="6"/>
        <v>0</v>
      </c>
      <c r="I27" s="181">
        <f t="shared" si="8"/>
        <v>0</v>
      </c>
      <c r="J27" s="182">
        <f t="shared" si="8"/>
        <v>0</v>
      </c>
      <c r="K27" s="134"/>
      <c r="L27" s="135">
        <f t="shared" si="3"/>
        <v>0</v>
      </c>
      <c r="M27" s="136">
        <f t="shared" si="4"/>
        <v>340</v>
      </c>
      <c r="N27" s="137">
        <f t="shared" si="7"/>
        <v>0</v>
      </c>
      <c r="O27" s="137">
        <f t="shared" si="5"/>
        <v>0</v>
      </c>
    </row>
    <row r="28" spans="1:19" ht="33.75" customHeight="1" thickBot="1" x14ac:dyDescent="0.25">
      <c r="A28" s="29">
        <v>28</v>
      </c>
      <c r="B28" s="191" t="s">
        <v>42</v>
      </c>
      <c r="C28" s="192" t="s">
        <v>41</v>
      </c>
      <c r="D28" s="169">
        <v>1</v>
      </c>
      <c r="E28" s="93">
        <v>460</v>
      </c>
      <c r="F28" s="184">
        <f t="shared" si="1"/>
        <v>18.400000000000002</v>
      </c>
      <c r="G28" s="185">
        <f t="shared" si="2"/>
        <v>441.6</v>
      </c>
      <c r="H28" s="93">
        <f t="shared" si="6"/>
        <v>460</v>
      </c>
      <c r="I28" s="96">
        <f t="shared" si="8"/>
        <v>18.400000000000002</v>
      </c>
      <c r="J28" s="97">
        <f t="shared" si="8"/>
        <v>441.6</v>
      </c>
      <c r="K28" s="98"/>
      <c r="L28" s="99">
        <f t="shared" si="3"/>
        <v>0</v>
      </c>
      <c r="M28" s="100">
        <f t="shared" si="4"/>
        <v>460</v>
      </c>
      <c r="N28" s="101">
        <f t="shared" si="7"/>
        <v>460</v>
      </c>
      <c r="O28" s="101">
        <f t="shared" si="5"/>
        <v>1380</v>
      </c>
    </row>
    <row r="29" spans="1:19" ht="33.75" customHeight="1" thickBot="1" x14ac:dyDescent="0.25">
      <c r="A29" s="29">
        <v>29</v>
      </c>
      <c r="B29" s="191" t="s">
        <v>43</v>
      </c>
      <c r="C29" s="192" t="s">
        <v>41</v>
      </c>
      <c r="D29" s="169">
        <v>3</v>
      </c>
      <c r="E29" s="93">
        <v>430</v>
      </c>
      <c r="F29" s="184">
        <f t="shared" si="1"/>
        <v>17.2</v>
      </c>
      <c r="G29" s="185">
        <f t="shared" si="2"/>
        <v>412.8</v>
      </c>
      <c r="H29" s="93">
        <f t="shared" si="6"/>
        <v>1290</v>
      </c>
      <c r="I29" s="96">
        <f t="shared" si="8"/>
        <v>51.599999999999994</v>
      </c>
      <c r="J29" s="97">
        <f t="shared" si="8"/>
        <v>1238.4000000000001</v>
      </c>
      <c r="K29" s="98"/>
      <c r="L29" s="99">
        <f t="shared" si="3"/>
        <v>0</v>
      </c>
      <c r="M29" s="100">
        <f t="shared" si="4"/>
        <v>430</v>
      </c>
      <c r="N29" s="101">
        <f t="shared" si="7"/>
        <v>1290</v>
      </c>
      <c r="O29" s="101">
        <f t="shared" si="5"/>
        <v>3870</v>
      </c>
    </row>
    <row r="30" spans="1:19" ht="33.75" customHeight="1" thickBot="1" x14ac:dyDescent="0.25">
      <c r="A30" s="29">
        <v>30</v>
      </c>
      <c r="B30" s="138" t="s">
        <v>44</v>
      </c>
      <c r="C30" s="193" t="s">
        <v>41</v>
      </c>
      <c r="D30" s="169">
        <v>12</v>
      </c>
      <c r="E30" s="93">
        <v>570</v>
      </c>
      <c r="F30" s="184">
        <f t="shared" si="1"/>
        <v>22.8</v>
      </c>
      <c r="G30" s="185">
        <f t="shared" si="2"/>
        <v>547.20000000000005</v>
      </c>
      <c r="H30" s="93">
        <f t="shared" si="6"/>
        <v>6840</v>
      </c>
      <c r="I30" s="96">
        <f t="shared" si="8"/>
        <v>273.60000000000002</v>
      </c>
      <c r="J30" s="97">
        <f t="shared" si="8"/>
        <v>6566.4000000000005</v>
      </c>
      <c r="K30" s="98"/>
      <c r="L30" s="99">
        <f t="shared" si="3"/>
        <v>0</v>
      </c>
      <c r="M30" s="100">
        <f t="shared" si="4"/>
        <v>570</v>
      </c>
      <c r="N30" s="101">
        <f t="shared" si="7"/>
        <v>6840</v>
      </c>
      <c r="O30" s="101">
        <f t="shared" si="5"/>
        <v>20520</v>
      </c>
    </row>
    <row r="31" spans="1:19" ht="33.75" customHeight="1" thickBot="1" x14ac:dyDescent="0.25">
      <c r="A31" s="29">
        <v>31</v>
      </c>
      <c r="B31" s="194" t="s">
        <v>45</v>
      </c>
      <c r="C31" s="195" t="s">
        <v>41</v>
      </c>
      <c r="D31" s="169">
        <v>0</v>
      </c>
      <c r="E31" s="105">
        <v>715</v>
      </c>
      <c r="F31" s="184">
        <f t="shared" si="1"/>
        <v>28.6</v>
      </c>
      <c r="G31" s="185">
        <f t="shared" si="2"/>
        <v>686.4</v>
      </c>
      <c r="H31" s="105">
        <f t="shared" si="6"/>
        <v>0</v>
      </c>
      <c r="I31" s="108">
        <f t="shared" si="8"/>
        <v>0</v>
      </c>
      <c r="J31" s="109">
        <f t="shared" si="8"/>
        <v>0</v>
      </c>
      <c r="K31" s="186"/>
      <c r="L31" s="187">
        <f t="shared" si="3"/>
        <v>0</v>
      </c>
      <c r="M31" s="188">
        <f t="shared" si="4"/>
        <v>715</v>
      </c>
      <c r="N31" s="189">
        <f t="shared" si="7"/>
        <v>0</v>
      </c>
      <c r="O31" s="189">
        <f t="shared" si="5"/>
        <v>0</v>
      </c>
    </row>
    <row r="32" spans="1:19" s="42" customFormat="1" ht="13.5" thickBot="1" x14ac:dyDescent="0.25">
      <c r="A32" s="29">
        <v>32</v>
      </c>
      <c r="B32" s="114" t="s">
        <v>46</v>
      </c>
      <c r="C32" s="115"/>
      <c r="D32" s="116"/>
      <c r="E32" s="196"/>
      <c r="F32" s="197"/>
      <c r="G32" s="198"/>
      <c r="H32" s="196"/>
      <c r="I32" s="199"/>
      <c r="J32" s="200"/>
      <c r="K32" s="122"/>
      <c r="L32" s="201"/>
      <c r="M32" s="202"/>
      <c r="N32" s="125"/>
      <c r="O32" s="125"/>
      <c r="Q32" s="43"/>
      <c r="S32" s="11"/>
    </row>
    <row r="33" spans="1:19" ht="33.75" customHeight="1" x14ac:dyDescent="0.2">
      <c r="A33" s="29">
        <v>33</v>
      </c>
      <c r="B33" s="163" t="s">
        <v>47</v>
      </c>
      <c r="C33" s="203" t="s">
        <v>25</v>
      </c>
      <c r="D33" s="204">
        <v>1</v>
      </c>
      <c r="E33" s="129">
        <v>26</v>
      </c>
      <c r="F33" s="61">
        <f t="shared" si="1"/>
        <v>1.04</v>
      </c>
      <c r="G33" s="62">
        <f t="shared" si="2"/>
        <v>24.96</v>
      </c>
      <c r="H33" s="129">
        <f t="shared" ref="H33:H43" si="9">D33*E33</f>
        <v>26</v>
      </c>
      <c r="I33" s="132">
        <f t="shared" si="8"/>
        <v>1.04</v>
      </c>
      <c r="J33" s="133">
        <f t="shared" si="8"/>
        <v>24.96</v>
      </c>
      <c r="K33" s="134"/>
      <c r="L33" s="135">
        <f t="shared" si="3"/>
        <v>0</v>
      </c>
      <c r="M33" s="136">
        <f t="shared" si="4"/>
        <v>26</v>
      </c>
      <c r="N33" s="137">
        <f t="shared" ref="N33:N43" si="10">D33*M33</f>
        <v>26</v>
      </c>
      <c r="O33" s="137">
        <f t="shared" si="5"/>
        <v>78</v>
      </c>
    </row>
    <row r="34" spans="1:19" ht="33.75" customHeight="1" thickBot="1" x14ac:dyDescent="0.25">
      <c r="A34" s="29">
        <v>34</v>
      </c>
      <c r="B34" s="205" t="s">
        <v>48</v>
      </c>
      <c r="C34" s="150" t="s">
        <v>25</v>
      </c>
      <c r="D34" s="167">
        <v>3</v>
      </c>
      <c r="E34" s="93">
        <v>6.5</v>
      </c>
      <c r="F34" s="74">
        <f t="shared" si="1"/>
        <v>0.26</v>
      </c>
      <c r="G34" s="75">
        <f t="shared" si="2"/>
        <v>6.24</v>
      </c>
      <c r="H34" s="93">
        <f t="shared" si="9"/>
        <v>19.5</v>
      </c>
      <c r="I34" s="96">
        <f t="shared" si="8"/>
        <v>0.78</v>
      </c>
      <c r="J34" s="97">
        <f t="shared" si="8"/>
        <v>18.72</v>
      </c>
      <c r="K34" s="98"/>
      <c r="L34" s="99">
        <f t="shared" si="3"/>
        <v>0</v>
      </c>
      <c r="M34" s="100">
        <f t="shared" si="4"/>
        <v>6.5</v>
      </c>
      <c r="N34" s="101">
        <f t="shared" si="10"/>
        <v>19.5</v>
      </c>
      <c r="O34" s="101">
        <f t="shared" si="5"/>
        <v>58.5</v>
      </c>
    </row>
    <row r="35" spans="1:19" ht="33.75" customHeight="1" x14ac:dyDescent="0.2">
      <c r="A35" s="29">
        <v>35</v>
      </c>
      <c r="B35" s="205" t="s">
        <v>49</v>
      </c>
      <c r="C35" s="150" t="s">
        <v>25</v>
      </c>
      <c r="D35" s="206">
        <v>1</v>
      </c>
      <c r="E35" s="93">
        <v>6.5</v>
      </c>
      <c r="F35" s="74">
        <f>E35*$F$3</f>
        <v>0.26</v>
      </c>
      <c r="G35" s="75">
        <f>E35-F35</f>
        <v>6.24</v>
      </c>
      <c r="H35" s="93">
        <f>D35*E35</f>
        <v>6.5</v>
      </c>
      <c r="I35" s="96">
        <f>$D35*F35</f>
        <v>0.26</v>
      </c>
      <c r="J35" s="97">
        <f>$D35*G35</f>
        <v>6.24</v>
      </c>
      <c r="K35" s="98"/>
      <c r="L35" s="99">
        <f>ROUND(K35,4)</f>
        <v>0</v>
      </c>
      <c r="M35" s="100">
        <f>G35*(1-L35)+F35</f>
        <v>6.5</v>
      </c>
      <c r="N35" s="101">
        <f>D35*M35</f>
        <v>6.5</v>
      </c>
      <c r="O35" s="101">
        <f t="shared" si="5"/>
        <v>19.5</v>
      </c>
    </row>
    <row r="36" spans="1:19" ht="33.75" customHeight="1" x14ac:dyDescent="0.2">
      <c r="A36" s="29">
        <v>36</v>
      </c>
      <c r="B36" s="70" t="s">
        <v>50</v>
      </c>
      <c r="C36" s="150" t="s">
        <v>25</v>
      </c>
      <c r="D36" s="207">
        <v>11</v>
      </c>
      <c r="E36" s="141">
        <v>9.5</v>
      </c>
      <c r="F36" s="74">
        <f t="shared" si="1"/>
        <v>0.38</v>
      </c>
      <c r="G36" s="75">
        <f t="shared" si="2"/>
        <v>9.1199999999999992</v>
      </c>
      <c r="H36" s="93">
        <f t="shared" si="9"/>
        <v>104.5</v>
      </c>
      <c r="I36" s="96">
        <f t="shared" si="8"/>
        <v>4.18</v>
      </c>
      <c r="J36" s="97">
        <f t="shared" si="8"/>
        <v>100.32</v>
      </c>
      <c r="K36" s="98"/>
      <c r="L36" s="99">
        <f t="shared" si="3"/>
        <v>0</v>
      </c>
      <c r="M36" s="100">
        <f t="shared" si="4"/>
        <v>9.5</v>
      </c>
      <c r="N36" s="101">
        <f t="shared" si="10"/>
        <v>104.5</v>
      </c>
      <c r="O36" s="101">
        <f t="shared" si="5"/>
        <v>313.5</v>
      </c>
    </row>
    <row r="37" spans="1:19" ht="33.75" customHeight="1" x14ac:dyDescent="0.2">
      <c r="A37" s="29">
        <v>37</v>
      </c>
      <c r="B37" s="70" t="s">
        <v>51</v>
      </c>
      <c r="C37" s="150" t="s">
        <v>25</v>
      </c>
      <c r="D37" s="208">
        <v>2</v>
      </c>
      <c r="E37" s="73">
        <v>13.5</v>
      </c>
      <c r="F37" s="74">
        <f t="shared" si="1"/>
        <v>0.54</v>
      </c>
      <c r="G37" s="75">
        <f t="shared" si="2"/>
        <v>12.96</v>
      </c>
      <c r="H37" s="93">
        <f t="shared" si="9"/>
        <v>27</v>
      </c>
      <c r="I37" s="96">
        <f t="shared" si="8"/>
        <v>1.08</v>
      </c>
      <c r="J37" s="97">
        <f t="shared" si="8"/>
        <v>25.92</v>
      </c>
      <c r="K37" s="98"/>
      <c r="L37" s="99">
        <f t="shared" si="3"/>
        <v>0</v>
      </c>
      <c r="M37" s="100">
        <f t="shared" si="4"/>
        <v>13.5</v>
      </c>
      <c r="N37" s="101">
        <f t="shared" si="10"/>
        <v>27</v>
      </c>
      <c r="O37" s="101">
        <f t="shared" si="5"/>
        <v>81</v>
      </c>
    </row>
    <row r="38" spans="1:19" ht="33.75" customHeight="1" x14ac:dyDescent="0.2">
      <c r="A38" s="29">
        <v>38</v>
      </c>
      <c r="B38" s="70" t="s">
        <v>52</v>
      </c>
      <c r="C38" s="151" t="s">
        <v>25</v>
      </c>
      <c r="D38" s="208">
        <v>54</v>
      </c>
      <c r="E38" s="73">
        <v>42</v>
      </c>
      <c r="F38" s="74">
        <f t="shared" si="1"/>
        <v>1.68</v>
      </c>
      <c r="G38" s="75">
        <f t="shared" si="2"/>
        <v>40.32</v>
      </c>
      <c r="H38" s="93">
        <f t="shared" si="9"/>
        <v>2268</v>
      </c>
      <c r="I38" s="96">
        <f t="shared" si="8"/>
        <v>90.72</v>
      </c>
      <c r="J38" s="97">
        <f t="shared" si="8"/>
        <v>2177.2800000000002</v>
      </c>
      <c r="K38" s="98"/>
      <c r="L38" s="99">
        <f t="shared" si="3"/>
        <v>0</v>
      </c>
      <c r="M38" s="100">
        <f t="shared" si="4"/>
        <v>42</v>
      </c>
      <c r="N38" s="101">
        <f t="shared" si="10"/>
        <v>2268</v>
      </c>
      <c r="O38" s="101">
        <f t="shared" si="5"/>
        <v>6804</v>
      </c>
    </row>
    <row r="39" spans="1:19" ht="33.75" customHeight="1" thickBot="1" x14ac:dyDescent="0.25">
      <c r="A39" s="29">
        <v>39</v>
      </c>
      <c r="B39" s="209" t="s">
        <v>53</v>
      </c>
      <c r="C39" s="210" t="s">
        <v>25</v>
      </c>
      <c r="D39" s="211">
        <v>0</v>
      </c>
      <c r="E39" s="154">
        <v>52</v>
      </c>
      <c r="F39" s="155">
        <f t="shared" si="1"/>
        <v>2.08</v>
      </c>
      <c r="G39" s="156">
        <f t="shared" si="2"/>
        <v>49.92</v>
      </c>
      <c r="H39" s="105">
        <f t="shared" si="9"/>
        <v>0</v>
      </c>
      <c r="I39" s="108">
        <f t="shared" si="8"/>
        <v>0</v>
      </c>
      <c r="J39" s="109">
        <f t="shared" si="8"/>
        <v>0</v>
      </c>
      <c r="K39" s="186"/>
      <c r="L39" s="187">
        <f t="shared" si="3"/>
        <v>0</v>
      </c>
      <c r="M39" s="188">
        <f t="shared" si="4"/>
        <v>52</v>
      </c>
      <c r="N39" s="189">
        <f t="shared" si="10"/>
        <v>0</v>
      </c>
      <c r="O39" s="189">
        <f t="shared" si="5"/>
        <v>0</v>
      </c>
    </row>
    <row r="40" spans="1:19" ht="33.75" customHeight="1" x14ac:dyDescent="0.2">
      <c r="A40" s="29">
        <v>40</v>
      </c>
      <c r="B40" s="212" t="s">
        <v>54</v>
      </c>
      <c r="C40" s="213" t="s">
        <v>41</v>
      </c>
      <c r="D40" s="214">
        <v>0</v>
      </c>
      <c r="E40" s="129">
        <v>425</v>
      </c>
      <c r="F40" s="130">
        <f t="shared" si="1"/>
        <v>17</v>
      </c>
      <c r="G40" s="131">
        <f t="shared" si="2"/>
        <v>408</v>
      </c>
      <c r="H40" s="129">
        <f t="shared" si="9"/>
        <v>0</v>
      </c>
      <c r="I40" s="132">
        <f t="shared" si="8"/>
        <v>0</v>
      </c>
      <c r="J40" s="133">
        <f t="shared" si="8"/>
        <v>0</v>
      </c>
      <c r="K40" s="134"/>
      <c r="L40" s="135">
        <f t="shared" si="3"/>
        <v>0</v>
      </c>
      <c r="M40" s="136">
        <f t="shared" si="4"/>
        <v>425</v>
      </c>
      <c r="N40" s="137">
        <f t="shared" si="10"/>
        <v>0</v>
      </c>
      <c r="O40" s="137">
        <f t="shared" si="5"/>
        <v>0</v>
      </c>
    </row>
    <row r="41" spans="1:19" ht="33.75" customHeight="1" x14ac:dyDescent="0.2">
      <c r="A41" s="29">
        <v>41</v>
      </c>
      <c r="B41" s="70" t="s">
        <v>55</v>
      </c>
      <c r="C41" s="151" t="s">
        <v>41</v>
      </c>
      <c r="D41" s="208">
        <v>2</v>
      </c>
      <c r="E41" s="93">
        <v>560</v>
      </c>
      <c r="F41" s="94">
        <f t="shared" si="1"/>
        <v>22.400000000000002</v>
      </c>
      <c r="G41" s="95">
        <f t="shared" si="2"/>
        <v>537.6</v>
      </c>
      <c r="H41" s="93">
        <f t="shared" si="9"/>
        <v>1120</v>
      </c>
      <c r="I41" s="96">
        <f t="shared" si="8"/>
        <v>44.800000000000004</v>
      </c>
      <c r="J41" s="97">
        <f t="shared" si="8"/>
        <v>1075.2</v>
      </c>
      <c r="K41" s="98"/>
      <c r="L41" s="99">
        <f t="shared" si="3"/>
        <v>0</v>
      </c>
      <c r="M41" s="100">
        <f t="shared" si="4"/>
        <v>560</v>
      </c>
      <c r="N41" s="101">
        <f t="shared" si="10"/>
        <v>1120</v>
      </c>
      <c r="O41" s="101">
        <f t="shared" si="5"/>
        <v>3360</v>
      </c>
    </row>
    <row r="42" spans="1:19" ht="33.75" customHeight="1" x14ac:dyDescent="0.2">
      <c r="A42" s="29">
        <v>42</v>
      </c>
      <c r="B42" s="70" t="s">
        <v>56</v>
      </c>
      <c r="C42" s="151" t="s">
        <v>41</v>
      </c>
      <c r="D42" s="208">
        <v>1</v>
      </c>
      <c r="E42" s="93">
        <v>530</v>
      </c>
      <c r="F42" s="94">
        <f t="shared" si="1"/>
        <v>21.2</v>
      </c>
      <c r="G42" s="95">
        <f t="shared" si="2"/>
        <v>508.8</v>
      </c>
      <c r="H42" s="93">
        <f t="shared" si="9"/>
        <v>530</v>
      </c>
      <c r="I42" s="96">
        <f t="shared" si="8"/>
        <v>21.2</v>
      </c>
      <c r="J42" s="97">
        <f t="shared" si="8"/>
        <v>508.8</v>
      </c>
      <c r="K42" s="98"/>
      <c r="L42" s="99">
        <f t="shared" si="3"/>
        <v>0</v>
      </c>
      <c r="M42" s="100">
        <f t="shared" si="4"/>
        <v>530</v>
      </c>
      <c r="N42" s="101">
        <f t="shared" si="10"/>
        <v>530</v>
      </c>
      <c r="O42" s="101">
        <f t="shared" si="5"/>
        <v>1590</v>
      </c>
    </row>
    <row r="43" spans="1:19" ht="33.75" customHeight="1" thickBot="1" x14ac:dyDescent="0.25">
      <c r="A43" s="29">
        <v>43</v>
      </c>
      <c r="B43" s="152" t="s">
        <v>57</v>
      </c>
      <c r="C43" s="215" t="s">
        <v>41</v>
      </c>
      <c r="D43" s="216">
        <v>10</v>
      </c>
      <c r="E43" s="217">
        <v>700</v>
      </c>
      <c r="F43" s="218">
        <f t="shared" si="1"/>
        <v>28</v>
      </c>
      <c r="G43" s="219">
        <f t="shared" si="2"/>
        <v>672</v>
      </c>
      <c r="H43" s="217">
        <f t="shared" si="9"/>
        <v>7000</v>
      </c>
      <c r="I43" s="220">
        <f t="shared" si="8"/>
        <v>280</v>
      </c>
      <c r="J43" s="221">
        <f t="shared" si="8"/>
        <v>6720</v>
      </c>
      <c r="K43" s="222"/>
      <c r="L43" s="187">
        <f t="shared" si="3"/>
        <v>0</v>
      </c>
      <c r="M43" s="188">
        <f t="shared" si="4"/>
        <v>700</v>
      </c>
      <c r="N43" s="223">
        <f t="shared" si="10"/>
        <v>7000</v>
      </c>
      <c r="O43" s="223">
        <f t="shared" si="5"/>
        <v>21000</v>
      </c>
      <c r="S43" s="42"/>
    </row>
    <row r="44" spans="1:19" s="42" customFormat="1" ht="13.5" thickBot="1" x14ac:dyDescent="0.25">
      <c r="A44" s="29">
        <v>44</v>
      </c>
      <c r="B44" s="44" t="s">
        <v>58</v>
      </c>
      <c r="C44" s="45"/>
      <c r="D44" s="224"/>
      <c r="E44" s="225"/>
      <c r="F44" s="226"/>
      <c r="G44" s="227"/>
      <c r="H44" s="225"/>
      <c r="I44" s="228"/>
      <c r="J44" s="229"/>
      <c r="K44" s="230"/>
      <c r="L44" s="123"/>
      <c r="M44" s="124"/>
      <c r="N44" s="231"/>
      <c r="O44" s="231"/>
      <c r="Q44" s="43"/>
      <c r="S44" s="11"/>
    </row>
    <row r="45" spans="1:19" ht="33.75" customHeight="1" x14ac:dyDescent="0.2">
      <c r="A45" s="29">
        <v>45</v>
      </c>
      <c r="B45" s="57" t="s">
        <v>59</v>
      </c>
      <c r="C45" s="58" t="s">
        <v>25</v>
      </c>
      <c r="D45" s="232">
        <v>13</v>
      </c>
      <c r="E45" s="217">
        <v>120</v>
      </c>
      <c r="F45" s="233">
        <f t="shared" si="1"/>
        <v>4.8</v>
      </c>
      <c r="G45" s="234">
        <f t="shared" si="2"/>
        <v>115.2</v>
      </c>
      <c r="H45" s="217">
        <f>D45*E45</f>
        <v>1560</v>
      </c>
      <c r="I45" s="220">
        <f t="shared" si="8"/>
        <v>62.4</v>
      </c>
      <c r="J45" s="221">
        <f t="shared" si="8"/>
        <v>1497.6000000000001</v>
      </c>
      <c r="K45" s="222"/>
      <c r="L45" s="135">
        <f t="shared" si="3"/>
        <v>0</v>
      </c>
      <c r="M45" s="136">
        <f t="shared" si="4"/>
        <v>120</v>
      </c>
      <c r="N45" s="101">
        <f>D45*M45</f>
        <v>1560</v>
      </c>
      <c r="O45" s="101">
        <f t="shared" si="5"/>
        <v>4680</v>
      </c>
    </row>
    <row r="46" spans="1:19" ht="33.75" customHeight="1" x14ac:dyDescent="0.2">
      <c r="A46" s="29">
        <v>46</v>
      </c>
      <c r="B46" s="70" t="s">
        <v>60</v>
      </c>
      <c r="C46" s="151" t="s">
        <v>25</v>
      </c>
      <c r="D46" s="232">
        <v>703</v>
      </c>
      <c r="E46" s="217">
        <v>345</v>
      </c>
      <c r="F46" s="94">
        <f t="shared" si="1"/>
        <v>13.8</v>
      </c>
      <c r="G46" s="95">
        <f t="shared" si="2"/>
        <v>331.2</v>
      </c>
      <c r="H46" s="217">
        <f>D46*E46</f>
        <v>242535</v>
      </c>
      <c r="I46" s="220">
        <f t="shared" si="8"/>
        <v>9701.4</v>
      </c>
      <c r="J46" s="221">
        <f t="shared" si="8"/>
        <v>232833.6</v>
      </c>
      <c r="K46" s="222"/>
      <c r="L46" s="99">
        <f t="shared" si="3"/>
        <v>0</v>
      </c>
      <c r="M46" s="100">
        <f t="shared" si="4"/>
        <v>345</v>
      </c>
      <c r="N46" s="101">
        <f>D46*M46</f>
        <v>242535</v>
      </c>
      <c r="O46" s="101">
        <f t="shared" si="5"/>
        <v>727605</v>
      </c>
    </row>
    <row r="47" spans="1:19" ht="33.75" customHeight="1" thickBot="1" x14ac:dyDescent="0.25">
      <c r="A47" s="29">
        <v>47</v>
      </c>
      <c r="B47" s="152" t="s">
        <v>61</v>
      </c>
      <c r="C47" s="215" t="s">
        <v>25</v>
      </c>
      <c r="D47" s="211">
        <v>0</v>
      </c>
      <c r="E47" s="217">
        <v>430</v>
      </c>
      <c r="F47" s="235">
        <f t="shared" si="1"/>
        <v>17.2</v>
      </c>
      <c r="G47" s="236">
        <f t="shared" si="2"/>
        <v>412.8</v>
      </c>
      <c r="H47" s="217">
        <f>D47*E47</f>
        <v>0</v>
      </c>
      <c r="I47" s="220">
        <f t="shared" si="8"/>
        <v>0</v>
      </c>
      <c r="J47" s="221">
        <f t="shared" si="8"/>
        <v>0</v>
      </c>
      <c r="K47" s="222"/>
      <c r="L47" s="187">
        <f t="shared" si="3"/>
        <v>0</v>
      </c>
      <c r="M47" s="188">
        <f t="shared" si="4"/>
        <v>430</v>
      </c>
      <c r="N47" s="189">
        <f>D47*M47</f>
        <v>0</v>
      </c>
      <c r="O47" s="189">
        <f t="shared" si="5"/>
        <v>0</v>
      </c>
    </row>
    <row r="48" spans="1:19" s="42" customFormat="1" ht="13.5" thickBot="1" x14ac:dyDescent="0.25">
      <c r="A48" s="29">
        <v>48</v>
      </c>
      <c r="B48" s="114" t="s">
        <v>62</v>
      </c>
      <c r="C48" s="115"/>
      <c r="D48" s="237"/>
      <c r="E48" s="238"/>
      <c r="F48" s="239"/>
      <c r="G48" s="240"/>
      <c r="H48" s="238"/>
      <c r="I48" s="241"/>
      <c r="J48" s="242"/>
      <c r="K48" s="243"/>
      <c r="L48" s="244"/>
      <c r="M48" s="245"/>
      <c r="N48" s="246"/>
      <c r="O48" s="246">
        <f t="shared" si="5"/>
        <v>0</v>
      </c>
      <c r="P48" s="247"/>
      <c r="Q48" s="43"/>
    </row>
    <row r="49" spans="1:19" ht="33.75" customHeight="1" thickBot="1" x14ac:dyDescent="0.25">
      <c r="A49" s="29">
        <v>49</v>
      </c>
      <c r="B49" s="248" t="s">
        <v>63</v>
      </c>
      <c r="C49" s="249" t="s">
        <v>64</v>
      </c>
      <c r="D49" s="250">
        <v>32547</v>
      </c>
      <c r="E49" s="251">
        <v>0.6</v>
      </c>
      <c r="F49" s="184">
        <f t="shared" si="1"/>
        <v>2.4E-2</v>
      </c>
      <c r="G49" s="185">
        <f t="shared" si="2"/>
        <v>0.57599999999999996</v>
      </c>
      <c r="H49" s="251">
        <f>D49*E49</f>
        <v>19528.2</v>
      </c>
      <c r="I49" s="252">
        <f t="shared" si="8"/>
        <v>781.12800000000004</v>
      </c>
      <c r="J49" s="253">
        <f t="shared" si="8"/>
        <v>18747.072</v>
      </c>
      <c r="K49" s="254"/>
      <c r="L49" s="244">
        <f t="shared" si="3"/>
        <v>0</v>
      </c>
      <c r="M49" s="245">
        <f t="shared" si="4"/>
        <v>0.6</v>
      </c>
      <c r="N49" s="255">
        <f>D49*M49</f>
        <v>19528.2</v>
      </c>
      <c r="O49" s="255">
        <f t="shared" si="5"/>
        <v>58584.600000000006</v>
      </c>
    </row>
    <row r="50" spans="1:19" s="42" customFormat="1" ht="26.25" thickBot="1" x14ac:dyDescent="0.25">
      <c r="A50" s="29">
        <v>50</v>
      </c>
      <c r="B50" s="256" t="s">
        <v>65</v>
      </c>
      <c r="C50" s="257" t="s">
        <v>2</v>
      </c>
      <c r="D50" s="258"/>
      <c r="E50" s="259"/>
      <c r="F50" s="260"/>
      <c r="G50" s="261"/>
      <c r="H50" s="259"/>
      <c r="I50" s="262"/>
      <c r="J50" s="263"/>
      <c r="K50" s="264"/>
      <c r="L50" s="265"/>
      <c r="M50" s="266"/>
      <c r="N50" s="267"/>
      <c r="O50" s="267"/>
      <c r="Q50" s="43"/>
    </row>
    <row r="51" spans="1:19" ht="33.75" customHeight="1" x14ac:dyDescent="0.2">
      <c r="A51" s="29">
        <v>51</v>
      </c>
      <c r="B51" s="268" t="s">
        <v>66</v>
      </c>
      <c r="C51" s="269" t="s">
        <v>64</v>
      </c>
      <c r="D51" s="270">
        <v>28944</v>
      </c>
      <c r="E51" s="271">
        <v>0.8</v>
      </c>
      <c r="F51" s="130">
        <f t="shared" si="1"/>
        <v>3.2000000000000001E-2</v>
      </c>
      <c r="G51" s="131">
        <f t="shared" si="2"/>
        <v>0.76800000000000002</v>
      </c>
      <c r="H51" s="271">
        <f>D51*E51</f>
        <v>23155.200000000001</v>
      </c>
      <c r="I51" s="272">
        <f t="shared" si="8"/>
        <v>926.20799999999997</v>
      </c>
      <c r="J51" s="273">
        <f t="shared" si="8"/>
        <v>22228.992000000002</v>
      </c>
      <c r="K51" s="274"/>
      <c r="L51" s="135">
        <f t="shared" si="3"/>
        <v>0</v>
      </c>
      <c r="M51" s="136">
        <f t="shared" si="4"/>
        <v>0.8</v>
      </c>
      <c r="N51" s="137">
        <f>D51*M51</f>
        <v>23155.200000000001</v>
      </c>
      <c r="O51" s="137">
        <f t="shared" si="5"/>
        <v>69465.600000000006</v>
      </c>
    </row>
    <row r="52" spans="1:19" ht="33.75" customHeight="1" x14ac:dyDescent="0.2">
      <c r="A52" s="29">
        <v>52</v>
      </c>
      <c r="B52" s="275" t="s">
        <v>67</v>
      </c>
      <c r="C52" s="276" t="s">
        <v>68</v>
      </c>
      <c r="D52" s="232">
        <v>0</v>
      </c>
      <c r="E52" s="217">
        <v>1.6</v>
      </c>
      <c r="F52" s="94">
        <f t="shared" si="1"/>
        <v>6.4000000000000001E-2</v>
      </c>
      <c r="G52" s="95">
        <f t="shared" si="2"/>
        <v>1.536</v>
      </c>
      <c r="H52" s="217">
        <f>D52*E52</f>
        <v>0</v>
      </c>
      <c r="I52" s="220">
        <f t="shared" si="8"/>
        <v>0</v>
      </c>
      <c r="J52" s="221">
        <f t="shared" si="8"/>
        <v>0</v>
      </c>
      <c r="K52" s="222"/>
      <c r="L52" s="99">
        <f t="shared" si="3"/>
        <v>0</v>
      </c>
      <c r="M52" s="100">
        <f t="shared" si="4"/>
        <v>1.6</v>
      </c>
      <c r="N52" s="101">
        <f>D52*M52</f>
        <v>0</v>
      </c>
      <c r="O52" s="101">
        <f t="shared" si="5"/>
        <v>0</v>
      </c>
    </row>
    <row r="53" spans="1:19" ht="33.75" customHeight="1" thickBot="1" x14ac:dyDescent="0.25">
      <c r="A53" s="29">
        <v>53</v>
      </c>
      <c r="B53" s="277" t="s">
        <v>69</v>
      </c>
      <c r="C53" s="278" t="s">
        <v>64</v>
      </c>
      <c r="D53" s="279">
        <v>0</v>
      </c>
      <c r="E53" s="217">
        <v>4.5</v>
      </c>
      <c r="F53" s="235">
        <f t="shared" si="1"/>
        <v>0.18</v>
      </c>
      <c r="G53" s="236">
        <f t="shared" si="2"/>
        <v>4.32</v>
      </c>
      <c r="H53" s="217">
        <f>D53*E53</f>
        <v>0</v>
      </c>
      <c r="I53" s="220">
        <f t="shared" si="8"/>
        <v>0</v>
      </c>
      <c r="J53" s="221">
        <f t="shared" si="8"/>
        <v>0</v>
      </c>
      <c r="K53" s="222"/>
      <c r="L53" s="99">
        <f t="shared" si="3"/>
        <v>0</v>
      </c>
      <c r="M53" s="100">
        <f t="shared" si="4"/>
        <v>4.5</v>
      </c>
      <c r="N53" s="101">
        <f>D53*M53</f>
        <v>0</v>
      </c>
      <c r="O53" s="101">
        <f t="shared" si="5"/>
        <v>0</v>
      </c>
    </row>
    <row r="54" spans="1:19" x14ac:dyDescent="0.2">
      <c r="A54" s="29">
        <v>54</v>
      </c>
      <c r="B54" s="280" t="s">
        <v>70</v>
      </c>
      <c r="C54" s="281" t="s">
        <v>71</v>
      </c>
      <c r="D54" s="282">
        <v>1073</v>
      </c>
      <c r="E54" s="271">
        <v>6.4</v>
      </c>
      <c r="F54" s="283">
        <f t="shared" si="1"/>
        <v>0.25600000000000001</v>
      </c>
      <c r="G54" s="284">
        <f t="shared" si="2"/>
        <v>6.1440000000000001</v>
      </c>
      <c r="H54" s="271">
        <f>D54*E54</f>
        <v>6867.2000000000007</v>
      </c>
      <c r="I54" s="272">
        <f t="shared" si="8"/>
        <v>274.68799999999999</v>
      </c>
      <c r="J54" s="273">
        <f t="shared" si="8"/>
        <v>6592.5119999999997</v>
      </c>
      <c r="K54" s="274"/>
      <c r="L54" s="285">
        <f t="shared" si="3"/>
        <v>0</v>
      </c>
      <c r="M54" s="286">
        <f t="shared" si="4"/>
        <v>6.4</v>
      </c>
      <c r="N54" s="223">
        <f>D54*M54</f>
        <v>6867.2000000000007</v>
      </c>
      <c r="O54" s="223">
        <f t="shared" si="5"/>
        <v>20601.600000000002</v>
      </c>
    </row>
    <row r="55" spans="1:19" x14ac:dyDescent="0.2">
      <c r="A55" s="29">
        <v>55</v>
      </c>
      <c r="B55" s="287"/>
      <c r="C55" s="288"/>
      <c r="D55" s="289"/>
      <c r="E55" s="290"/>
      <c r="F55" s="291"/>
      <c r="G55" s="292"/>
      <c r="H55" s="290"/>
      <c r="I55" s="293"/>
      <c r="J55" s="294"/>
      <c r="K55" s="295"/>
      <c r="L55" s="296"/>
      <c r="M55" s="297"/>
      <c r="N55" s="298"/>
      <c r="O55" s="298">
        <f t="shared" si="5"/>
        <v>0</v>
      </c>
    </row>
    <row r="56" spans="1:19" x14ac:dyDescent="0.2">
      <c r="A56" s="29">
        <v>56</v>
      </c>
      <c r="B56" s="287"/>
      <c r="C56" s="288"/>
      <c r="D56" s="289"/>
      <c r="E56" s="290"/>
      <c r="F56" s="291"/>
      <c r="G56" s="292"/>
      <c r="H56" s="290"/>
      <c r="I56" s="293"/>
      <c r="J56" s="294"/>
      <c r="K56" s="295"/>
      <c r="L56" s="296"/>
      <c r="M56" s="297"/>
      <c r="N56" s="298"/>
      <c r="O56" s="298">
        <f t="shared" si="5"/>
        <v>0</v>
      </c>
    </row>
    <row r="57" spans="1:19" x14ac:dyDescent="0.2">
      <c r="A57" s="29">
        <v>57</v>
      </c>
      <c r="B57" s="299"/>
      <c r="C57" s="288"/>
      <c r="D57" s="214"/>
      <c r="E57" s="290"/>
      <c r="F57" s="300"/>
      <c r="G57" s="301"/>
      <c r="H57" s="180"/>
      <c r="I57" s="293"/>
      <c r="J57" s="294"/>
      <c r="K57" s="295"/>
      <c r="L57" s="302"/>
      <c r="M57" s="303"/>
      <c r="N57" s="304"/>
      <c r="O57" s="304">
        <f t="shared" si="5"/>
        <v>0</v>
      </c>
    </row>
    <row r="58" spans="1:19" ht="33" customHeight="1" thickBot="1" x14ac:dyDescent="0.25">
      <c r="A58" s="29">
        <v>58</v>
      </c>
      <c r="B58" s="305" t="s">
        <v>72</v>
      </c>
      <c r="C58" s="278" t="s">
        <v>71</v>
      </c>
      <c r="D58" s="279">
        <v>225</v>
      </c>
      <c r="E58" s="105">
        <v>13</v>
      </c>
      <c r="F58" s="178">
        <f t="shared" si="1"/>
        <v>0.52</v>
      </c>
      <c r="G58" s="179">
        <f t="shared" si="2"/>
        <v>12.48</v>
      </c>
      <c r="H58" s="306">
        <f>D58*E58</f>
        <v>2925</v>
      </c>
      <c r="I58" s="108">
        <f t="shared" si="8"/>
        <v>117</v>
      </c>
      <c r="J58" s="109">
        <f t="shared" si="8"/>
        <v>2808</v>
      </c>
      <c r="K58" s="186"/>
      <c r="L58" s="187">
        <f t="shared" si="3"/>
        <v>0</v>
      </c>
      <c r="M58" s="188">
        <f t="shared" si="4"/>
        <v>13</v>
      </c>
      <c r="N58" s="189">
        <f>D58*M58</f>
        <v>2925</v>
      </c>
      <c r="O58" s="189">
        <f t="shared" si="5"/>
        <v>8775</v>
      </c>
      <c r="S58" s="42"/>
    </row>
    <row r="59" spans="1:19" s="42" customFormat="1" ht="26.25" thickBot="1" x14ac:dyDescent="0.25">
      <c r="A59" s="29">
        <v>59</v>
      </c>
      <c r="B59" s="30" t="s">
        <v>73</v>
      </c>
      <c r="C59" s="15" t="s">
        <v>2</v>
      </c>
      <c r="D59" s="307"/>
      <c r="E59" s="308"/>
      <c r="F59" s="309"/>
      <c r="G59" s="310"/>
      <c r="H59" s="308"/>
      <c r="I59" s="311"/>
      <c r="J59" s="312"/>
      <c r="K59" s="313"/>
      <c r="L59" s="265"/>
      <c r="M59" s="266"/>
      <c r="N59" s="314"/>
      <c r="O59" s="314"/>
      <c r="Q59" s="43"/>
      <c r="S59" s="11"/>
    </row>
    <row r="60" spans="1:19" ht="33.75" customHeight="1" x14ac:dyDescent="0.2">
      <c r="A60" s="29">
        <v>60</v>
      </c>
      <c r="B60" s="315" t="s">
        <v>74</v>
      </c>
      <c r="C60" s="316" t="s">
        <v>68</v>
      </c>
      <c r="D60" s="317">
        <v>245</v>
      </c>
      <c r="E60" s="271">
        <v>2.5</v>
      </c>
      <c r="F60" s="130">
        <f t="shared" si="1"/>
        <v>0.1</v>
      </c>
      <c r="G60" s="131">
        <f t="shared" si="2"/>
        <v>2.4</v>
      </c>
      <c r="H60" s="271">
        <f t="shared" ref="H60:H71" si="11">D60*E60</f>
        <v>612.5</v>
      </c>
      <c r="I60" s="272">
        <f t="shared" si="8"/>
        <v>24.5</v>
      </c>
      <c r="J60" s="273">
        <f t="shared" si="8"/>
        <v>588</v>
      </c>
      <c r="K60" s="274"/>
      <c r="L60" s="135">
        <f t="shared" si="3"/>
        <v>0</v>
      </c>
      <c r="M60" s="136">
        <f t="shared" si="4"/>
        <v>2.5</v>
      </c>
      <c r="N60" s="137">
        <f t="shared" ref="N60:N71" si="12">D60*M60</f>
        <v>612.5</v>
      </c>
      <c r="O60" s="137">
        <f t="shared" si="5"/>
        <v>1837.5</v>
      </c>
    </row>
    <row r="61" spans="1:19" ht="33.75" customHeight="1" x14ac:dyDescent="0.2">
      <c r="A61" s="29">
        <v>61</v>
      </c>
      <c r="B61" s="318" t="s">
        <v>75</v>
      </c>
      <c r="C61" s="319" t="s">
        <v>68</v>
      </c>
      <c r="D61" s="165">
        <v>0</v>
      </c>
      <c r="E61" s="217">
        <v>6.5</v>
      </c>
      <c r="F61" s="94">
        <f t="shared" si="1"/>
        <v>0.26</v>
      </c>
      <c r="G61" s="95">
        <f t="shared" si="2"/>
        <v>6.24</v>
      </c>
      <c r="H61" s="217">
        <f t="shared" si="11"/>
        <v>0</v>
      </c>
      <c r="I61" s="220">
        <f t="shared" si="8"/>
        <v>0</v>
      </c>
      <c r="J61" s="221">
        <f t="shared" si="8"/>
        <v>0</v>
      </c>
      <c r="K61" s="222"/>
      <c r="L61" s="99">
        <f t="shared" si="3"/>
        <v>0</v>
      </c>
      <c r="M61" s="100">
        <f t="shared" si="4"/>
        <v>6.5</v>
      </c>
      <c r="N61" s="101">
        <f t="shared" si="12"/>
        <v>0</v>
      </c>
      <c r="O61" s="101">
        <f t="shared" si="5"/>
        <v>0</v>
      </c>
    </row>
    <row r="62" spans="1:19" ht="33.75" customHeight="1" x14ac:dyDescent="0.2">
      <c r="A62" s="29">
        <v>62</v>
      </c>
      <c r="B62" s="318" t="s">
        <v>76</v>
      </c>
      <c r="C62" s="319" t="s">
        <v>68</v>
      </c>
      <c r="D62" s="165">
        <v>0</v>
      </c>
      <c r="E62" s="217">
        <v>6.5</v>
      </c>
      <c r="F62" s="94">
        <f t="shared" si="1"/>
        <v>0.26</v>
      </c>
      <c r="G62" s="95">
        <f t="shared" si="2"/>
        <v>6.24</v>
      </c>
      <c r="H62" s="217">
        <f t="shared" si="11"/>
        <v>0</v>
      </c>
      <c r="I62" s="220">
        <f t="shared" si="8"/>
        <v>0</v>
      </c>
      <c r="J62" s="221">
        <f t="shared" si="8"/>
        <v>0</v>
      </c>
      <c r="K62" s="222"/>
      <c r="L62" s="99">
        <f t="shared" si="3"/>
        <v>0</v>
      </c>
      <c r="M62" s="100">
        <f t="shared" si="4"/>
        <v>6.5</v>
      </c>
      <c r="N62" s="101">
        <f t="shared" si="12"/>
        <v>0</v>
      </c>
      <c r="O62" s="101">
        <f t="shared" si="5"/>
        <v>0</v>
      </c>
    </row>
    <row r="63" spans="1:19" ht="33.75" customHeight="1" thickBot="1" x14ac:dyDescent="0.25">
      <c r="A63" s="29">
        <v>63</v>
      </c>
      <c r="B63" s="320" t="s">
        <v>77</v>
      </c>
      <c r="C63" s="321" t="s">
        <v>68</v>
      </c>
      <c r="D63" s="322">
        <v>0</v>
      </c>
      <c r="E63" s="105">
        <v>20</v>
      </c>
      <c r="F63" s="235">
        <f t="shared" si="1"/>
        <v>0.8</v>
      </c>
      <c r="G63" s="236">
        <f t="shared" si="2"/>
        <v>19.2</v>
      </c>
      <c r="H63" s="105">
        <f t="shared" si="11"/>
        <v>0</v>
      </c>
      <c r="I63" s="108">
        <f t="shared" si="8"/>
        <v>0</v>
      </c>
      <c r="J63" s="109">
        <f t="shared" si="8"/>
        <v>0</v>
      </c>
      <c r="K63" s="186"/>
      <c r="L63" s="187">
        <f t="shared" si="3"/>
        <v>0</v>
      </c>
      <c r="M63" s="188">
        <f t="shared" si="4"/>
        <v>20</v>
      </c>
      <c r="N63" s="189">
        <f t="shared" si="12"/>
        <v>0</v>
      </c>
      <c r="O63" s="189">
        <f t="shared" si="5"/>
        <v>0</v>
      </c>
    </row>
    <row r="64" spans="1:19" ht="33.75" customHeight="1" x14ac:dyDescent="0.2">
      <c r="A64" s="29">
        <v>64</v>
      </c>
      <c r="B64" s="323" t="s">
        <v>78</v>
      </c>
      <c r="C64" s="324" t="s">
        <v>68</v>
      </c>
      <c r="D64" s="325">
        <v>0</v>
      </c>
      <c r="E64" s="271">
        <v>13.5</v>
      </c>
      <c r="F64" s="130">
        <f t="shared" si="1"/>
        <v>0.54</v>
      </c>
      <c r="G64" s="131">
        <f t="shared" si="2"/>
        <v>12.96</v>
      </c>
      <c r="H64" s="271">
        <f t="shared" si="11"/>
        <v>0</v>
      </c>
      <c r="I64" s="272">
        <f t="shared" si="8"/>
        <v>0</v>
      </c>
      <c r="J64" s="273">
        <f t="shared" si="8"/>
        <v>0</v>
      </c>
      <c r="K64" s="274"/>
      <c r="L64" s="135">
        <f t="shared" si="3"/>
        <v>0</v>
      </c>
      <c r="M64" s="136">
        <f t="shared" si="4"/>
        <v>13.5</v>
      </c>
      <c r="N64" s="137">
        <f t="shared" si="12"/>
        <v>0</v>
      </c>
      <c r="O64" s="137">
        <f t="shared" si="5"/>
        <v>0</v>
      </c>
    </row>
    <row r="65" spans="1:19" ht="33.75" customHeight="1" x14ac:dyDescent="0.2">
      <c r="A65" s="29">
        <v>65</v>
      </c>
      <c r="B65" s="275" t="s">
        <v>79</v>
      </c>
      <c r="C65" s="276" t="s">
        <v>68</v>
      </c>
      <c r="D65" s="232">
        <v>4</v>
      </c>
      <c r="E65" s="217">
        <v>13.5</v>
      </c>
      <c r="F65" s="94">
        <f t="shared" si="1"/>
        <v>0.54</v>
      </c>
      <c r="G65" s="95">
        <f t="shared" si="2"/>
        <v>12.96</v>
      </c>
      <c r="H65" s="217">
        <f t="shared" si="11"/>
        <v>54</v>
      </c>
      <c r="I65" s="220">
        <f t="shared" si="8"/>
        <v>2.16</v>
      </c>
      <c r="J65" s="221">
        <f t="shared" si="8"/>
        <v>51.84</v>
      </c>
      <c r="K65" s="222"/>
      <c r="L65" s="99">
        <f t="shared" si="3"/>
        <v>0</v>
      </c>
      <c r="M65" s="100">
        <f t="shared" si="4"/>
        <v>13.5</v>
      </c>
      <c r="N65" s="101">
        <f t="shared" si="12"/>
        <v>54</v>
      </c>
      <c r="O65" s="101">
        <f t="shared" si="5"/>
        <v>162</v>
      </c>
    </row>
    <row r="66" spans="1:19" ht="33.75" customHeight="1" thickBot="1" x14ac:dyDescent="0.25">
      <c r="A66" s="29">
        <v>66</v>
      </c>
      <c r="B66" s="326" t="s">
        <v>80</v>
      </c>
      <c r="C66" s="327"/>
      <c r="D66" s="328">
        <v>0</v>
      </c>
      <c r="E66" s="105">
        <v>20</v>
      </c>
      <c r="F66" s="235">
        <f t="shared" si="1"/>
        <v>0.8</v>
      </c>
      <c r="G66" s="236">
        <f t="shared" si="2"/>
        <v>19.2</v>
      </c>
      <c r="H66" s="105">
        <f t="shared" si="11"/>
        <v>0</v>
      </c>
      <c r="I66" s="108">
        <f t="shared" si="8"/>
        <v>0</v>
      </c>
      <c r="J66" s="109">
        <f t="shared" si="8"/>
        <v>0</v>
      </c>
      <c r="K66" s="186"/>
      <c r="L66" s="187">
        <f t="shared" si="3"/>
        <v>0</v>
      </c>
      <c r="M66" s="188">
        <f t="shared" si="4"/>
        <v>20</v>
      </c>
      <c r="N66" s="189">
        <f t="shared" si="12"/>
        <v>0</v>
      </c>
      <c r="O66" s="189">
        <f t="shared" si="5"/>
        <v>0</v>
      </c>
    </row>
    <row r="67" spans="1:19" ht="33.75" customHeight="1" x14ac:dyDescent="0.2">
      <c r="A67" s="29">
        <v>67</v>
      </c>
      <c r="B67" s="318" t="s">
        <v>81</v>
      </c>
      <c r="C67" s="319" t="s">
        <v>68</v>
      </c>
      <c r="D67" s="165">
        <v>100</v>
      </c>
      <c r="E67" s="217">
        <v>60</v>
      </c>
      <c r="F67" s="130">
        <f t="shared" si="1"/>
        <v>2.4</v>
      </c>
      <c r="G67" s="131">
        <f t="shared" si="2"/>
        <v>57.6</v>
      </c>
      <c r="H67" s="217">
        <f t="shared" si="11"/>
        <v>6000</v>
      </c>
      <c r="I67" s="220">
        <f t="shared" si="8"/>
        <v>240</v>
      </c>
      <c r="J67" s="221">
        <f t="shared" si="8"/>
        <v>5760</v>
      </c>
      <c r="K67" s="222"/>
      <c r="L67" s="135">
        <f t="shared" si="3"/>
        <v>0</v>
      </c>
      <c r="M67" s="136">
        <f t="shared" si="4"/>
        <v>60</v>
      </c>
      <c r="N67" s="137">
        <f t="shared" si="12"/>
        <v>6000</v>
      </c>
      <c r="O67" s="137">
        <f t="shared" si="5"/>
        <v>18000</v>
      </c>
    </row>
    <row r="68" spans="1:19" ht="33.75" customHeight="1" thickBot="1" x14ac:dyDescent="0.25">
      <c r="A68" s="29">
        <v>68</v>
      </c>
      <c r="B68" s="320" t="s">
        <v>82</v>
      </c>
      <c r="C68" s="321" t="s">
        <v>68</v>
      </c>
      <c r="D68" s="322">
        <v>0</v>
      </c>
      <c r="E68" s="105">
        <v>120</v>
      </c>
      <c r="F68" s="235">
        <f t="shared" si="1"/>
        <v>4.8</v>
      </c>
      <c r="G68" s="236">
        <f t="shared" si="2"/>
        <v>115.2</v>
      </c>
      <c r="H68" s="105">
        <f t="shared" si="11"/>
        <v>0</v>
      </c>
      <c r="I68" s="108">
        <f t="shared" si="8"/>
        <v>0</v>
      </c>
      <c r="J68" s="109">
        <f t="shared" si="8"/>
        <v>0</v>
      </c>
      <c r="K68" s="186"/>
      <c r="L68" s="187">
        <f t="shared" si="3"/>
        <v>0</v>
      </c>
      <c r="M68" s="188">
        <f t="shared" si="4"/>
        <v>120</v>
      </c>
      <c r="N68" s="189">
        <f t="shared" si="12"/>
        <v>0</v>
      </c>
      <c r="O68" s="189">
        <f t="shared" si="5"/>
        <v>0</v>
      </c>
    </row>
    <row r="69" spans="1:19" ht="33.75" customHeight="1" thickBot="1" x14ac:dyDescent="0.25">
      <c r="A69" s="29">
        <v>69</v>
      </c>
      <c r="B69" s="329" t="s">
        <v>83</v>
      </c>
      <c r="C69" s="330" t="s">
        <v>68</v>
      </c>
      <c r="D69" s="211">
        <v>0</v>
      </c>
      <c r="E69" s="105">
        <v>10</v>
      </c>
      <c r="F69" s="184">
        <f t="shared" si="1"/>
        <v>0.4</v>
      </c>
      <c r="G69" s="185">
        <f t="shared" si="2"/>
        <v>9.6</v>
      </c>
      <c r="H69" s="105">
        <f t="shared" si="11"/>
        <v>0</v>
      </c>
      <c r="I69" s="108">
        <f t="shared" si="8"/>
        <v>0</v>
      </c>
      <c r="J69" s="109">
        <f t="shared" si="8"/>
        <v>0</v>
      </c>
      <c r="K69" s="186"/>
      <c r="L69" s="244">
        <f t="shared" si="3"/>
        <v>0</v>
      </c>
      <c r="M69" s="245">
        <f t="shared" si="4"/>
        <v>10</v>
      </c>
      <c r="N69" s="189">
        <f t="shared" si="12"/>
        <v>0</v>
      </c>
      <c r="O69" s="189">
        <f t="shared" si="5"/>
        <v>0</v>
      </c>
    </row>
    <row r="70" spans="1:19" ht="33.75" customHeight="1" x14ac:dyDescent="0.2">
      <c r="A70" s="29">
        <v>70</v>
      </c>
      <c r="B70" s="323" t="s">
        <v>84</v>
      </c>
      <c r="C70" s="324" t="s">
        <v>71</v>
      </c>
      <c r="D70" s="325">
        <v>733</v>
      </c>
      <c r="E70" s="271">
        <v>3.3</v>
      </c>
      <c r="F70" s="130">
        <f t="shared" si="1"/>
        <v>0.13200000000000001</v>
      </c>
      <c r="G70" s="131">
        <f t="shared" si="2"/>
        <v>3.1679999999999997</v>
      </c>
      <c r="H70" s="271">
        <f t="shared" si="11"/>
        <v>2418.9</v>
      </c>
      <c r="I70" s="272">
        <f t="shared" si="8"/>
        <v>96.756</v>
      </c>
      <c r="J70" s="273">
        <f t="shared" si="8"/>
        <v>2322.1439999999998</v>
      </c>
      <c r="K70" s="274"/>
      <c r="L70" s="135">
        <f t="shared" si="3"/>
        <v>0</v>
      </c>
      <c r="M70" s="136">
        <f t="shared" si="4"/>
        <v>3.3</v>
      </c>
      <c r="N70" s="137">
        <f t="shared" si="12"/>
        <v>2418.9</v>
      </c>
      <c r="O70" s="137">
        <f t="shared" ref="O70:O119" si="13">N70*3</f>
        <v>7256.7000000000007</v>
      </c>
    </row>
    <row r="71" spans="1:19" ht="33.75" customHeight="1" thickBot="1" x14ac:dyDescent="0.25">
      <c r="A71" s="29">
        <v>71</v>
      </c>
      <c r="B71" s="320" t="s">
        <v>85</v>
      </c>
      <c r="C71" s="321" t="s">
        <v>71</v>
      </c>
      <c r="D71" s="322">
        <v>0</v>
      </c>
      <c r="E71" s="105">
        <v>65</v>
      </c>
      <c r="F71" s="218">
        <f t="shared" si="1"/>
        <v>2.6</v>
      </c>
      <c r="G71" s="219">
        <f t="shared" si="2"/>
        <v>62.4</v>
      </c>
      <c r="H71" s="105">
        <f t="shared" si="11"/>
        <v>0</v>
      </c>
      <c r="I71" s="108">
        <f t="shared" si="8"/>
        <v>0</v>
      </c>
      <c r="J71" s="109">
        <f t="shared" si="8"/>
        <v>0</v>
      </c>
      <c r="K71" s="186"/>
      <c r="L71" s="187">
        <f t="shared" si="3"/>
        <v>0</v>
      </c>
      <c r="M71" s="188">
        <f t="shared" si="4"/>
        <v>65</v>
      </c>
      <c r="N71" s="189">
        <f t="shared" si="12"/>
        <v>0</v>
      </c>
      <c r="O71" s="189">
        <f t="shared" si="13"/>
        <v>0</v>
      </c>
      <c r="S71" s="42"/>
    </row>
    <row r="72" spans="1:19" s="42" customFormat="1" ht="26.25" thickBot="1" x14ac:dyDescent="0.25">
      <c r="A72" s="29">
        <v>72</v>
      </c>
      <c r="B72" s="30" t="s">
        <v>86</v>
      </c>
      <c r="C72" s="15" t="s">
        <v>2</v>
      </c>
      <c r="D72" s="331"/>
      <c r="E72" s="332"/>
      <c r="F72" s="333"/>
      <c r="G72" s="334"/>
      <c r="H72" s="332"/>
      <c r="I72" s="335"/>
      <c r="J72" s="336"/>
      <c r="K72" s="337"/>
      <c r="L72" s="338"/>
      <c r="M72" s="339"/>
      <c r="N72" s="340"/>
      <c r="O72" s="340"/>
      <c r="Q72" s="43"/>
      <c r="S72" s="11"/>
    </row>
    <row r="73" spans="1:19" ht="33.75" customHeight="1" x14ac:dyDescent="0.2">
      <c r="A73" s="29">
        <v>73</v>
      </c>
      <c r="B73" s="268" t="s">
        <v>87</v>
      </c>
      <c r="C73" s="269" t="s">
        <v>25</v>
      </c>
      <c r="D73" s="341">
        <v>0</v>
      </c>
      <c r="E73" s="342">
        <v>260</v>
      </c>
      <c r="F73" s="343">
        <f t="shared" ref="F73:F115" si="14">E73*$F$3</f>
        <v>10.4</v>
      </c>
      <c r="G73" s="344">
        <f t="shared" ref="G73:G115" si="15">E73-F73</f>
        <v>249.6</v>
      </c>
      <c r="H73" s="342">
        <f t="shared" ref="H73:H80" si="16">D73*E73</f>
        <v>0</v>
      </c>
      <c r="I73" s="345">
        <f t="shared" ref="I73:J115" si="17">$D73*F73</f>
        <v>0</v>
      </c>
      <c r="J73" s="346">
        <f t="shared" si="17"/>
        <v>0</v>
      </c>
      <c r="K73" s="347"/>
      <c r="L73" s="135">
        <f t="shared" ref="L73:L119" si="18">ROUND(K73,4)</f>
        <v>0</v>
      </c>
      <c r="M73" s="136">
        <f t="shared" ref="M73:M116" si="19">G73*(1-L73)+F73</f>
        <v>260</v>
      </c>
      <c r="N73" s="348">
        <f t="shared" ref="N73:N80" si="20">D73*M73</f>
        <v>0</v>
      </c>
      <c r="O73" s="348">
        <f t="shared" si="13"/>
        <v>0</v>
      </c>
    </row>
    <row r="74" spans="1:19" ht="33.75" customHeight="1" x14ac:dyDescent="0.2">
      <c r="A74" s="29">
        <v>74</v>
      </c>
      <c r="B74" s="275" t="s">
        <v>88</v>
      </c>
      <c r="C74" s="276" t="s">
        <v>25</v>
      </c>
      <c r="D74" s="349">
        <v>0</v>
      </c>
      <c r="E74" s="73">
        <v>260</v>
      </c>
      <c r="F74" s="350">
        <f t="shared" si="14"/>
        <v>10.4</v>
      </c>
      <c r="G74" s="351">
        <f t="shared" si="15"/>
        <v>249.6</v>
      </c>
      <c r="H74" s="73">
        <f t="shared" si="16"/>
        <v>0</v>
      </c>
      <c r="I74" s="76">
        <f t="shared" si="17"/>
        <v>0</v>
      </c>
      <c r="J74" s="77">
        <f t="shared" si="17"/>
        <v>0</v>
      </c>
      <c r="K74" s="78"/>
      <c r="L74" s="99">
        <f t="shared" si="18"/>
        <v>0</v>
      </c>
      <c r="M74" s="100">
        <f t="shared" si="19"/>
        <v>260</v>
      </c>
      <c r="N74" s="101">
        <f t="shared" si="20"/>
        <v>0</v>
      </c>
      <c r="O74" s="101">
        <f t="shared" si="13"/>
        <v>0</v>
      </c>
    </row>
    <row r="75" spans="1:19" ht="33.75" customHeight="1" x14ac:dyDescent="0.2">
      <c r="A75" s="29">
        <v>75</v>
      </c>
      <c r="B75" s="352" t="s">
        <v>89</v>
      </c>
      <c r="C75" s="276" t="s">
        <v>25</v>
      </c>
      <c r="D75" s="349">
        <v>0</v>
      </c>
      <c r="E75" s="73">
        <v>260</v>
      </c>
      <c r="F75" s="350">
        <f t="shared" si="14"/>
        <v>10.4</v>
      </c>
      <c r="G75" s="351">
        <f t="shared" si="15"/>
        <v>249.6</v>
      </c>
      <c r="H75" s="73">
        <f t="shared" si="16"/>
        <v>0</v>
      </c>
      <c r="I75" s="76">
        <f t="shared" si="17"/>
        <v>0</v>
      </c>
      <c r="J75" s="77">
        <f t="shared" si="17"/>
        <v>0</v>
      </c>
      <c r="K75" s="78"/>
      <c r="L75" s="99">
        <f t="shared" si="18"/>
        <v>0</v>
      </c>
      <c r="M75" s="100">
        <f t="shared" si="19"/>
        <v>260</v>
      </c>
      <c r="N75" s="101">
        <f t="shared" si="20"/>
        <v>0</v>
      </c>
      <c r="O75" s="101">
        <f t="shared" si="13"/>
        <v>0</v>
      </c>
    </row>
    <row r="76" spans="1:19" ht="33.75" customHeight="1" x14ac:dyDescent="0.2">
      <c r="A76" s="29">
        <v>76</v>
      </c>
      <c r="B76" s="352" t="s">
        <v>90</v>
      </c>
      <c r="C76" s="276" t="s">
        <v>25</v>
      </c>
      <c r="D76" s="349">
        <v>0</v>
      </c>
      <c r="E76" s="73">
        <v>260</v>
      </c>
      <c r="F76" s="350">
        <f t="shared" si="14"/>
        <v>10.4</v>
      </c>
      <c r="G76" s="351">
        <f t="shared" si="15"/>
        <v>249.6</v>
      </c>
      <c r="H76" s="73">
        <f t="shared" si="16"/>
        <v>0</v>
      </c>
      <c r="I76" s="76">
        <f t="shared" si="17"/>
        <v>0</v>
      </c>
      <c r="J76" s="77">
        <f t="shared" si="17"/>
        <v>0</v>
      </c>
      <c r="K76" s="78"/>
      <c r="L76" s="99">
        <f t="shared" si="18"/>
        <v>0</v>
      </c>
      <c r="M76" s="100">
        <f t="shared" si="19"/>
        <v>260</v>
      </c>
      <c r="N76" s="101">
        <f t="shared" si="20"/>
        <v>0</v>
      </c>
      <c r="O76" s="101">
        <f t="shared" si="13"/>
        <v>0</v>
      </c>
    </row>
    <row r="77" spans="1:19" ht="25.5" x14ac:dyDescent="0.2">
      <c r="A77" s="29">
        <v>77</v>
      </c>
      <c r="B77" s="353" t="s">
        <v>91</v>
      </c>
      <c r="C77" s="319" t="s">
        <v>25</v>
      </c>
      <c r="D77" s="354">
        <v>35</v>
      </c>
      <c r="E77" s="73">
        <v>2500</v>
      </c>
      <c r="F77" s="350">
        <f t="shared" si="14"/>
        <v>100</v>
      </c>
      <c r="G77" s="351">
        <f t="shared" si="15"/>
        <v>2400</v>
      </c>
      <c r="H77" s="73">
        <f t="shared" si="16"/>
        <v>87500</v>
      </c>
      <c r="I77" s="76">
        <f t="shared" si="17"/>
        <v>3500</v>
      </c>
      <c r="J77" s="77">
        <f t="shared" si="17"/>
        <v>84000</v>
      </c>
      <c r="K77" s="78"/>
      <c r="L77" s="99">
        <f t="shared" si="18"/>
        <v>0</v>
      </c>
      <c r="M77" s="100">
        <f t="shared" si="19"/>
        <v>2500</v>
      </c>
      <c r="N77" s="101">
        <f t="shared" si="20"/>
        <v>87500</v>
      </c>
      <c r="O77" s="101">
        <f t="shared" si="13"/>
        <v>262500</v>
      </c>
    </row>
    <row r="78" spans="1:19" ht="25.5" x14ac:dyDescent="0.2">
      <c r="A78" s="29">
        <v>78</v>
      </c>
      <c r="B78" s="353" t="s">
        <v>92</v>
      </c>
      <c r="C78" s="319" t="s">
        <v>25</v>
      </c>
      <c r="D78" s="349">
        <v>0</v>
      </c>
      <c r="E78" s="73">
        <v>2500</v>
      </c>
      <c r="F78" s="350">
        <f t="shared" si="14"/>
        <v>100</v>
      </c>
      <c r="G78" s="351">
        <f t="shared" si="15"/>
        <v>2400</v>
      </c>
      <c r="H78" s="73">
        <f t="shared" si="16"/>
        <v>0</v>
      </c>
      <c r="I78" s="76">
        <f t="shared" si="17"/>
        <v>0</v>
      </c>
      <c r="J78" s="77">
        <f t="shared" si="17"/>
        <v>0</v>
      </c>
      <c r="K78" s="78"/>
      <c r="L78" s="99">
        <f t="shared" si="18"/>
        <v>0</v>
      </c>
      <c r="M78" s="100">
        <f t="shared" si="19"/>
        <v>2500</v>
      </c>
      <c r="N78" s="101">
        <f t="shared" si="20"/>
        <v>0</v>
      </c>
      <c r="O78" s="101">
        <f t="shared" si="13"/>
        <v>0</v>
      </c>
    </row>
    <row r="79" spans="1:19" ht="25.5" x14ac:dyDescent="0.2">
      <c r="A79" s="29">
        <v>79</v>
      </c>
      <c r="B79" s="353" t="s">
        <v>93</v>
      </c>
      <c r="C79" s="319" t="s">
        <v>25</v>
      </c>
      <c r="D79" s="354">
        <v>3</v>
      </c>
      <c r="E79" s="73">
        <v>2500</v>
      </c>
      <c r="F79" s="350">
        <f t="shared" si="14"/>
        <v>100</v>
      </c>
      <c r="G79" s="351">
        <f t="shared" si="15"/>
        <v>2400</v>
      </c>
      <c r="H79" s="73">
        <f t="shared" si="16"/>
        <v>7500</v>
      </c>
      <c r="I79" s="76">
        <f t="shared" si="17"/>
        <v>300</v>
      </c>
      <c r="J79" s="77">
        <f t="shared" si="17"/>
        <v>7200</v>
      </c>
      <c r="K79" s="78"/>
      <c r="L79" s="99">
        <f t="shared" si="18"/>
        <v>0</v>
      </c>
      <c r="M79" s="100">
        <f t="shared" si="19"/>
        <v>2500</v>
      </c>
      <c r="N79" s="101">
        <f t="shared" si="20"/>
        <v>7500</v>
      </c>
      <c r="O79" s="101">
        <f t="shared" si="13"/>
        <v>22500</v>
      </c>
    </row>
    <row r="80" spans="1:19" ht="33.75" customHeight="1" thickBot="1" x14ac:dyDescent="0.25">
      <c r="A80" s="29">
        <v>80</v>
      </c>
      <c r="B80" s="194" t="s">
        <v>94</v>
      </c>
      <c r="C80" s="195" t="s">
        <v>25</v>
      </c>
      <c r="D80" s="349">
        <v>0</v>
      </c>
      <c r="E80" s="154">
        <v>260</v>
      </c>
      <c r="F80" s="355">
        <f t="shared" si="14"/>
        <v>10.4</v>
      </c>
      <c r="G80" s="356">
        <f t="shared" si="15"/>
        <v>249.6</v>
      </c>
      <c r="H80" s="154">
        <f t="shared" si="16"/>
        <v>0</v>
      </c>
      <c r="I80" s="157">
        <f t="shared" si="17"/>
        <v>0</v>
      </c>
      <c r="J80" s="158">
        <f t="shared" si="17"/>
        <v>0</v>
      </c>
      <c r="K80" s="159"/>
      <c r="L80" s="187">
        <f t="shared" si="18"/>
        <v>0</v>
      </c>
      <c r="M80" s="188">
        <f t="shared" si="19"/>
        <v>260</v>
      </c>
      <c r="N80" s="189">
        <f t="shared" si="20"/>
        <v>0</v>
      </c>
      <c r="O80" s="189">
        <f t="shared" si="13"/>
        <v>0</v>
      </c>
      <c r="S80" s="42"/>
    </row>
    <row r="81" spans="1:19" s="42" customFormat="1" ht="26.25" thickBot="1" x14ac:dyDescent="0.25">
      <c r="A81" s="29">
        <v>81</v>
      </c>
      <c r="B81" s="30" t="s">
        <v>95</v>
      </c>
      <c r="C81" s="15" t="s">
        <v>2</v>
      </c>
      <c r="D81" s="331"/>
      <c r="E81" s="357">
        <f>A81*(1+$I$3)</f>
        <v>81</v>
      </c>
      <c r="F81" s="358"/>
      <c r="G81" s="359"/>
      <c r="H81" s="357"/>
      <c r="I81" s="360"/>
      <c r="J81" s="361"/>
      <c r="K81" s="362"/>
      <c r="L81" s="265"/>
      <c r="M81" s="266"/>
      <c r="N81" s="363"/>
      <c r="O81" s="363"/>
      <c r="Q81" s="43"/>
      <c r="S81" s="11"/>
    </row>
    <row r="82" spans="1:19" ht="33.75" customHeight="1" x14ac:dyDescent="0.2">
      <c r="A82" s="29">
        <v>82</v>
      </c>
      <c r="B82" s="315" t="s">
        <v>96</v>
      </c>
      <c r="C82" s="316" t="s">
        <v>25</v>
      </c>
      <c r="D82" s="341">
        <v>0</v>
      </c>
      <c r="E82" s="129">
        <v>325</v>
      </c>
      <c r="F82" s="364">
        <f t="shared" si="14"/>
        <v>13</v>
      </c>
      <c r="G82" s="365">
        <f t="shared" si="15"/>
        <v>312</v>
      </c>
      <c r="H82" s="129">
        <f>D82*E82</f>
        <v>0</v>
      </c>
      <c r="I82" s="132">
        <f t="shared" si="17"/>
        <v>0</v>
      </c>
      <c r="J82" s="133">
        <f t="shared" si="17"/>
        <v>0</v>
      </c>
      <c r="K82" s="134"/>
      <c r="L82" s="135">
        <f t="shared" si="18"/>
        <v>0</v>
      </c>
      <c r="M82" s="136">
        <f t="shared" si="19"/>
        <v>325</v>
      </c>
      <c r="N82" s="137">
        <f>D82*M82</f>
        <v>0</v>
      </c>
      <c r="O82" s="137">
        <f t="shared" si="13"/>
        <v>0</v>
      </c>
    </row>
    <row r="83" spans="1:19" ht="38.25" x14ac:dyDescent="0.2">
      <c r="A83" s="29">
        <v>83</v>
      </c>
      <c r="B83" s="318" t="s">
        <v>97</v>
      </c>
      <c r="C83" s="319" t="s">
        <v>25</v>
      </c>
      <c r="D83" s="349">
        <v>0</v>
      </c>
      <c r="E83" s="93">
        <v>325</v>
      </c>
      <c r="F83" s="350">
        <f t="shared" si="14"/>
        <v>13</v>
      </c>
      <c r="G83" s="351">
        <f t="shared" si="15"/>
        <v>312</v>
      </c>
      <c r="H83" s="93">
        <f>D83*E83</f>
        <v>0</v>
      </c>
      <c r="I83" s="96">
        <f t="shared" si="17"/>
        <v>0</v>
      </c>
      <c r="J83" s="97">
        <f t="shared" si="17"/>
        <v>0</v>
      </c>
      <c r="K83" s="98"/>
      <c r="L83" s="99">
        <f t="shared" si="18"/>
        <v>0</v>
      </c>
      <c r="M83" s="100">
        <f t="shared" si="19"/>
        <v>325</v>
      </c>
      <c r="N83" s="101">
        <f>D83*M83</f>
        <v>0</v>
      </c>
      <c r="O83" s="101">
        <f t="shared" si="13"/>
        <v>0</v>
      </c>
    </row>
    <row r="84" spans="1:19" ht="33.75" customHeight="1" x14ac:dyDescent="0.2">
      <c r="A84" s="29">
        <v>84</v>
      </c>
      <c r="B84" s="318" t="s">
        <v>98</v>
      </c>
      <c r="C84" s="319" t="s">
        <v>25</v>
      </c>
      <c r="D84" s="349">
        <v>0</v>
      </c>
      <c r="E84" s="93">
        <v>325</v>
      </c>
      <c r="F84" s="350">
        <f t="shared" si="14"/>
        <v>13</v>
      </c>
      <c r="G84" s="351">
        <f t="shared" si="15"/>
        <v>312</v>
      </c>
      <c r="H84" s="93">
        <f>D84*E84</f>
        <v>0</v>
      </c>
      <c r="I84" s="96">
        <f t="shared" si="17"/>
        <v>0</v>
      </c>
      <c r="J84" s="97">
        <f t="shared" si="17"/>
        <v>0</v>
      </c>
      <c r="K84" s="98"/>
      <c r="L84" s="99">
        <f t="shared" si="18"/>
        <v>0</v>
      </c>
      <c r="M84" s="100">
        <f t="shared" si="19"/>
        <v>325</v>
      </c>
      <c r="N84" s="101">
        <f>D84*M84</f>
        <v>0</v>
      </c>
      <c r="O84" s="101">
        <f t="shared" si="13"/>
        <v>0</v>
      </c>
    </row>
    <row r="85" spans="1:19" ht="33.75" customHeight="1" thickBot="1" x14ac:dyDescent="0.25">
      <c r="A85" s="29">
        <v>85</v>
      </c>
      <c r="B85" s="318" t="s">
        <v>99</v>
      </c>
      <c r="C85" s="319" t="s">
        <v>25</v>
      </c>
      <c r="D85" s="349">
        <v>0</v>
      </c>
      <c r="E85" s="217">
        <v>325</v>
      </c>
      <c r="F85" s="355">
        <f t="shared" si="14"/>
        <v>13</v>
      </c>
      <c r="G85" s="356">
        <f t="shared" si="15"/>
        <v>312</v>
      </c>
      <c r="H85" s="217">
        <f>D85*E85</f>
        <v>0</v>
      </c>
      <c r="I85" s="220">
        <f t="shared" si="17"/>
        <v>0</v>
      </c>
      <c r="J85" s="221">
        <f t="shared" si="17"/>
        <v>0</v>
      </c>
      <c r="K85" s="222"/>
      <c r="L85" s="187">
        <f t="shared" si="18"/>
        <v>0</v>
      </c>
      <c r="M85" s="188">
        <f t="shared" si="19"/>
        <v>325</v>
      </c>
      <c r="N85" s="189">
        <f>D85*M85</f>
        <v>0</v>
      </c>
      <c r="O85" s="189">
        <f t="shared" si="13"/>
        <v>0</v>
      </c>
      <c r="S85" s="42"/>
    </row>
    <row r="86" spans="1:19" s="42" customFormat="1" ht="26.25" thickBot="1" x14ac:dyDescent="0.25">
      <c r="A86" s="29">
        <v>86</v>
      </c>
      <c r="B86" s="30" t="s">
        <v>100</v>
      </c>
      <c r="C86" s="15" t="s">
        <v>2</v>
      </c>
      <c r="D86" s="331"/>
      <c r="E86" s="357"/>
      <c r="F86" s="358"/>
      <c r="G86" s="359"/>
      <c r="H86" s="357"/>
      <c r="I86" s="360"/>
      <c r="J86" s="361"/>
      <c r="K86" s="362"/>
      <c r="L86" s="265"/>
      <c r="M86" s="266"/>
      <c r="N86" s="363"/>
      <c r="O86" s="363"/>
      <c r="Q86" s="43"/>
      <c r="S86" s="11"/>
    </row>
    <row r="87" spans="1:19" ht="25.5" x14ac:dyDescent="0.2">
      <c r="A87" s="29">
        <v>87</v>
      </c>
      <c r="B87" s="315" t="s">
        <v>101</v>
      </c>
      <c r="C87" s="316" t="s">
        <v>25</v>
      </c>
      <c r="D87" s="341">
        <v>0</v>
      </c>
      <c r="E87" s="129">
        <v>400</v>
      </c>
      <c r="F87" s="364">
        <f t="shared" si="14"/>
        <v>16</v>
      </c>
      <c r="G87" s="365">
        <f t="shared" si="15"/>
        <v>384</v>
      </c>
      <c r="H87" s="129">
        <f t="shared" ref="H87:H93" si="21">D87*E87</f>
        <v>0</v>
      </c>
      <c r="I87" s="132">
        <f t="shared" si="17"/>
        <v>0</v>
      </c>
      <c r="J87" s="133">
        <f t="shared" si="17"/>
        <v>0</v>
      </c>
      <c r="K87" s="134"/>
      <c r="L87" s="135">
        <f t="shared" si="18"/>
        <v>0</v>
      </c>
      <c r="M87" s="136">
        <f t="shared" si="19"/>
        <v>400</v>
      </c>
      <c r="N87" s="137">
        <f t="shared" ref="N87:N93" si="22">D87*M87</f>
        <v>0</v>
      </c>
      <c r="O87" s="137">
        <f t="shared" si="13"/>
        <v>0</v>
      </c>
    </row>
    <row r="88" spans="1:19" ht="25.5" x14ac:dyDescent="0.2">
      <c r="A88" s="29">
        <v>88</v>
      </c>
      <c r="B88" s="318" t="s">
        <v>102</v>
      </c>
      <c r="C88" s="366" t="s">
        <v>25</v>
      </c>
      <c r="D88" s="349">
        <v>0</v>
      </c>
      <c r="E88" s="93">
        <v>400</v>
      </c>
      <c r="F88" s="350">
        <f t="shared" si="14"/>
        <v>16</v>
      </c>
      <c r="G88" s="351">
        <f t="shared" si="15"/>
        <v>384</v>
      </c>
      <c r="H88" s="93">
        <f t="shared" si="21"/>
        <v>0</v>
      </c>
      <c r="I88" s="96">
        <f t="shared" si="17"/>
        <v>0</v>
      </c>
      <c r="J88" s="97">
        <f t="shared" si="17"/>
        <v>0</v>
      </c>
      <c r="K88" s="98"/>
      <c r="L88" s="99">
        <f t="shared" si="18"/>
        <v>0</v>
      </c>
      <c r="M88" s="100">
        <f t="shared" si="19"/>
        <v>400</v>
      </c>
      <c r="N88" s="101">
        <f t="shared" si="22"/>
        <v>0</v>
      </c>
      <c r="O88" s="101">
        <f t="shared" si="13"/>
        <v>0</v>
      </c>
    </row>
    <row r="89" spans="1:19" ht="38.25" x14ac:dyDescent="0.2">
      <c r="A89" s="29">
        <v>89</v>
      </c>
      <c r="B89" s="367" t="s">
        <v>103</v>
      </c>
      <c r="C89" s="366" t="s">
        <v>25</v>
      </c>
      <c r="D89" s="368">
        <v>3</v>
      </c>
      <c r="E89" s="93">
        <v>400</v>
      </c>
      <c r="F89" s="350">
        <f t="shared" si="14"/>
        <v>16</v>
      </c>
      <c r="G89" s="351">
        <f t="shared" si="15"/>
        <v>384</v>
      </c>
      <c r="H89" s="93">
        <f t="shared" si="21"/>
        <v>1200</v>
      </c>
      <c r="I89" s="96">
        <f t="shared" si="17"/>
        <v>48</v>
      </c>
      <c r="J89" s="97">
        <f t="shared" si="17"/>
        <v>1152</v>
      </c>
      <c r="K89" s="98"/>
      <c r="L89" s="99">
        <f t="shared" si="18"/>
        <v>0</v>
      </c>
      <c r="M89" s="100">
        <f t="shared" si="19"/>
        <v>400</v>
      </c>
      <c r="N89" s="101">
        <f t="shared" si="22"/>
        <v>1200</v>
      </c>
      <c r="O89" s="101">
        <f t="shared" si="13"/>
        <v>3600</v>
      </c>
    </row>
    <row r="90" spans="1:19" ht="25.5" x14ac:dyDescent="0.2">
      <c r="A90" s="29">
        <v>90</v>
      </c>
      <c r="B90" s="318" t="s">
        <v>104</v>
      </c>
      <c r="C90" s="319" t="s">
        <v>25</v>
      </c>
      <c r="D90" s="349">
        <v>76</v>
      </c>
      <c r="E90" s="93">
        <v>400</v>
      </c>
      <c r="F90" s="350">
        <f t="shared" si="14"/>
        <v>16</v>
      </c>
      <c r="G90" s="351">
        <f t="shared" si="15"/>
        <v>384</v>
      </c>
      <c r="H90" s="93">
        <f t="shared" si="21"/>
        <v>30400</v>
      </c>
      <c r="I90" s="96">
        <f t="shared" si="17"/>
        <v>1216</v>
      </c>
      <c r="J90" s="97">
        <f t="shared" si="17"/>
        <v>29184</v>
      </c>
      <c r="K90" s="98"/>
      <c r="L90" s="99">
        <f t="shared" si="18"/>
        <v>0</v>
      </c>
      <c r="M90" s="100">
        <f t="shared" si="19"/>
        <v>400</v>
      </c>
      <c r="N90" s="101">
        <f t="shared" si="22"/>
        <v>30400</v>
      </c>
      <c r="O90" s="101">
        <f t="shared" si="13"/>
        <v>91200</v>
      </c>
    </row>
    <row r="91" spans="1:19" ht="25.5" x14ac:dyDescent="0.2">
      <c r="A91" s="29">
        <v>91</v>
      </c>
      <c r="B91" s="318" t="s">
        <v>105</v>
      </c>
      <c r="C91" s="319" t="s">
        <v>25</v>
      </c>
      <c r="D91" s="349">
        <v>0</v>
      </c>
      <c r="E91" s="93">
        <v>400</v>
      </c>
      <c r="F91" s="350">
        <f t="shared" si="14"/>
        <v>16</v>
      </c>
      <c r="G91" s="351">
        <f t="shared" si="15"/>
        <v>384</v>
      </c>
      <c r="H91" s="93">
        <f t="shared" si="21"/>
        <v>0</v>
      </c>
      <c r="I91" s="96">
        <f t="shared" si="17"/>
        <v>0</v>
      </c>
      <c r="J91" s="97">
        <f t="shared" si="17"/>
        <v>0</v>
      </c>
      <c r="K91" s="98"/>
      <c r="L91" s="99">
        <f t="shared" si="18"/>
        <v>0</v>
      </c>
      <c r="M91" s="100">
        <f t="shared" si="19"/>
        <v>400</v>
      </c>
      <c r="N91" s="101">
        <f t="shared" si="22"/>
        <v>0</v>
      </c>
      <c r="O91" s="101">
        <f t="shared" si="13"/>
        <v>0</v>
      </c>
    </row>
    <row r="92" spans="1:19" ht="38.25" x14ac:dyDescent="0.2">
      <c r="A92" s="29">
        <v>92</v>
      </c>
      <c r="B92" s="318" t="s">
        <v>106</v>
      </c>
      <c r="C92" s="366" t="s">
        <v>25</v>
      </c>
      <c r="D92" s="349">
        <v>0</v>
      </c>
      <c r="E92" s="93">
        <v>400</v>
      </c>
      <c r="F92" s="350">
        <f t="shared" si="14"/>
        <v>16</v>
      </c>
      <c r="G92" s="351">
        <f t="shared" si="15"/>
        <v>384</v>
      </c>
      <c r="H92" s="93">
        <f t="shared" si="21"/>
        <v>0</v>
      </c>
      <c r="I92" s="96">
        <f t="shared" si="17"/>
        <v>0</v>
      </c>
      <c r="J92" s="97">
        <f t="shared" si="17"/>
        <v>0</v>
      </c>
      <c r="K92" s="98"/>
      <c r="L92" s="99">
        <f t="shared" si="18"/>
        <v>0</v>
      </c>
      <c r="M92" s="100">
        <f t="shared" si="19"/>
        <v>400</v>
      </c>
      <c r="N92" s="101">
        <f t="shared" si="22"/>
        <v>0</v>
      </c>
      <c r="O92" s="101">
        <f t="shared" si="13"/>
        <v>0</v>
      </c>
    </row>
    <row r="93" spans="1:19" ht="33.75" customHeight="1" thickBot="1" x14ac:dyDescent="0.25">
      <c r="A93" s="29">
        <v>93</v>
      </c>
      <c r="B93" s="287" t="s">
        <v>107</v>
      </c>
      <c r="C93" s="288" t="s">
        <v>25</v>
      </c>
      <c r="D93" s="369">
        <v>0</v>
      </c>
      <c r="E93" s="370">
        <v>400</v>
      </c>
      <c r="F93" s="371">
        <f t="shared" si="14"/>
        <v>16</v>
      </c>
      <c r="G93" s="372">
        <f t="shared" si="15"/>
        <v>384</v>
      </c>
      <c r="H93" s="370">
        <f t="shared" si="21"/>
        <v>0</v>
      </c>
      <c r="I93" s="373">
        <f t="shared" si="17"/>
        <v>0</v>
      </c>
      <c r="J93" s="374">
        <f t="shared" si="17"/>
        <v>0</v>
      </c>
      <c r="K93" s="375"/>
      <c r="L93" s="376">
        <f t="shared" si="18"/>
        <v>0</v>
      </c>
      <c r="M93" s="377">
        <f t="shared" si="19"/>
        <v>400</v>
      </c>
      <c r="N93" s="378">
        <f t="shared" si="22"/>
        <v>0</v>
      </c>
      <c r="O93" s="378">
        <f t="shared" si="13"/>
        <v>0</v>
      </c>
      <c r="S93" s="379"/>
    </row>
    <row r="94" spans="1:19" s="379" customFormat="1" ht="11.25" customHeight="1" thickTop="1" thickBot="1" x14ac:dyDescent="0.25">
      <c r="A94" s="29">
        <v>94</v>
      </c>
      <c r="B94" s="380"/>
      <c r="C94" s="381"/>
      <c r="D94" s="382"/>
      <c r="E94" s="383"/>
      <c r="F94" s="384"/>
      <c r="G94" s="385"/>
      <c r="H94" s="386"/>
      <c r="I94" s="387"/>
      <c r="J94" s="388"/>
      <c r="K94" s="389"/>
      <c r="L94" s="390"/>
      <c r="M94" s="391"/>
      <c r="N94" s="392"/>
      <c r="O94" s="392"/>
      <c r="Q94" s="393"/>
      <c r="S94" s="42"/>
    </row>
    <row r="95" spans="1:19" s="42" customFormat="1" ht="27" thickTop="1" thickBot="1" x14ac:dyDescent="0.25">
      <c r="A95" s="29">
        <v>95</v>
      </c>
      <c r="B95" s="256" t="s">
        <v>108</v>
      </c>
      <c r="C95" s="257" t="s">
        <v>2</v>
      </c>
      <c r="D95" s="394"/>
      <c r="E95" s="395"/>
      <c r="F95" s="333"/>
      <c r="G95" s="334"/>
      <c r="H95" s="332"/>
      <c r="I95" s="335"/>
      <c r="J95" s="336"/>
      <c r="K95" s="337"/>
      <c r="L95" s="265"/>
      <c r="M95" s="266"/>
      <c r="N95" s="396"/>
      <c r="O95" s="396"/>
      <c r="Q95" s="43"/>
      <c r="S95" s="11"/>
    </row>
    <row r="96" spans="1:19" ht="33.75" customHeight="1" x14ac:dyDescent="0.2">
      <c r="A96" s="29">
        <v>96</v>
      </c>
      <c r="B96" s="397" t="s">
        <v>109</v>
      </c>
      <c r="C96" s="398" t="s">
        <v>110</v>
      </c>
      <c r="D96" s="399">
        <v>989</v>
      </c>
      <c r="E96" s="400">
        <v>50</v>
      </c>
      <c r="F96" s="233">
        <f t="shared" si="14"/>
        <v>2</v>
      </c>
      <c r="G96" s="234">
        <f t="shared" si="15"/>
        <v>48</v>
      </c>
      <c r="H96" s="400">
        <f t="shared" ref="H96:H117" si="23">D96*E96</f>
        <v>49450</v>
      </c>
      <c r="I96" s="401">
        <f t="shared" si="17"/>
        <v>1978</v>
      </c>
      <c r="J96" s="402">
        <f t="shared" si="17"/>
        <v>47472</v>
      </c>
      <c r="K96" s="403"/>
      <c r="L96" s="135">
        <f t="shared" si="18"/>
        <v>0</v>
      </c>
      <c r="M96" s="136">
        <f t="shared" si="19"/>
        <v>50</v>
      </c>
      <c r="N96" s="348">
        <f t="shared" ref="N96:N117" si="24">D96*M96</f>
        <v>49450</v>
      </c>
      <c r="O96" s="348">
        <f t="shared" si="13"/>
        <v>148350</v>
      </c>
      <c r="P96" s="404"/>
    </row>
    <row r="97" spans="1:16" ht="33.75" customHeight="1" x14ac:dyDescent="0.2">
      <c r="A97" s="29">
        <v>97</v>
      </c>
      <c r="B97" s="70" t="s">
        <v>111</v>
      </c>
      <c r="C97" s="151" t="s">
        <v>110</v>
      </c>
      <c r="D97" s="169">
        <v>0</v>
      </c>
      <c r="E97" s="93">
        <v>120</v>
      </c>
      <c r="F97" s="94">
        <f t="shared" si="14"/>
        <v>4.8</v>
      </c>
      <c r="G97" s="95">
        <f t="shared" si="15"/>
        <v>115.2</v>
      </c>
      <c r="H97" s="93">
        <f t="shared" si="23"/>
        <v>0</v>
      </c>
      <c r="I97" s="96">
        <f t="shared" si="17"/>
        <v>0</v>
      </c>
      <c r="J97" s="97">
        <f t="shared" si="17"/>
        <v>0</v>
      </c>
      <c r="K97" s="98"/>
      <c r="L97" s="99">
        <f t="shared" si="18"/>
        <v>0</v>
      </c>
      <c r="M97" s="100">
        <f t="shared" si="19"/>
        <v>120</v>
      </c>
      <c r="N97" s="101">
        <f t="shared" si="24"/>
        <v>0</v>
      </c>
      <c r="O97" s="101">
        <f t="shared" si="13"/>
        <v>0</v>
      </c>
      <c r="P97" s="404"/>
    </row>
    <row r="98" spans="1:16" ht="33.75" customHeight="1" x14ac:dyDescent="0.2">
      <c r="A98" s="29">
        <v>98</v>
      </c>
      <c r="B98" s="275" t="s">
        <v>112</v>
      </c>
      <c r="C98" s="276" t="s">
        <v>110</v>
      </c>
      <c r="D98" s="169">
        <v>0</v>
      </c>
      <c r="E98" s="93">
        <v>90</v>
      </c>
      <c r="F98" s="94">
        <f t="shared" si="14"/>
        <v>3.6</v>
      </c>
      <c r="G98" s="95">
        <f t="shared" si="15"/>
        <v>86.4</v>
      </c>
      <c r="H98" s="93">
        <f t="shared" si="23"/>
        <v>0</v>
      </c>
      <c r="I98" s="96">
        <f t="shared" si="17"/>
        <v>0</v>
      </c>
      <c r="J98" s="97">
        <f t="shared" si="17"/>
        <v>0</v>
      </c>
      <c r="K98" s="98"/>
      <c r="L98" s="99">
        <f t="shared" si="18"/>
        <v>0</v>
      </c>
      <c r="M98" s="100">
        <f t="shared" si="19"/>
        <v>90</v>
      </c>
      <c r="N98" s="101">
        <f t="shared" si="24"/>
        <v>0</v>
      </c>
      <c r="O98" s="101">
        <f t="shared" si="13"/>
        <v>0</v>
      </c>
      <c r="P98" s="404"/>
    </row>
    <row r="99" spans="1:16" ht="33.75" customHeight="1" x14ac:dyDescent="0.2">
      <c r="A99" s="29">
        <v>99</v>
      </c>
      <c r="B99" s="70" t="s">
        <v>113</v>
      </c>
      <c r="C99" s="151" t="s">
        <v>110</v>
      </c>
      <c r="D99" s="169">
        <v>704</v>
      </c>
      <c r="E99" s="93">
        <v>7</v>
      </c>
      <c r="F99" s="94">
        <f t="shared" si="14"/>
        <v>0.28000000000000003</v>
      </c>
      <c r="G99" s="95">
        <f t="shared" si="15"/>
        <v>6.72</v>
      </c>
      <c r="H99" s="93">
        <f t="shared" si="23"/>
        <v>4928</v>
      </c>
      <c r="I99" s="96">
        <f t="shared" si="17"/>
        <v>197.12</v>
      </c>
      <c r="J99" s="97">
        <f t="shared" si="17"/>
        <v>4730.88</v>
      </c>
      <c r="K99" s="98"/>
      <c r="L99" s="99">
        <f t="shared" si="18"/>
        <v>0</v>
      </c>
      <c r="M99" s="100">
        <f t="shared" si="19"/>
        <v>7</v>
      </c>
      <c r="N99" s="101">
        <f t="shared" si="24"/>
        <v>4928</v>
      </c>
      <c r="O99" s="101">
        <f t="shared" si="13"/>
        <v>14784</v>
      </c>
      <c r="P99" s="404"/>
    </row>
    <row r="100" spans="1:16" ht="33.75" customHeight="1" x14ac:dyDescent="0.2">
      <c r="A100" s="29">
        <v>100</v>
      </c>
      <c r="B100" s="70" t="s">
        <v>114</v>
      </c>
      <c r="C100" s="151" t="s">
        <v>110</v>
      </c>
      <c r="D100" s="169">
        <v>0</v>
      </c>
      <c r="E100" s="93">
        <v>30</v>
      </c>
      <c r="F100" s="94">
        <f t="shared" si="14"/>
        <v>1.2</v>
      </c>
      <c r="G100" s="95">
        <f t="shared" si="15"/>
        <v>28.8</v>
      </c>
      <c r="H100" s="93">
        <f t="shared" si="23"/>
        <v>0</v>
      </c>
      <c r="I100" s="96">
        <f t="shared" si="17"/>
        <v>0</v>
      </c>
      <c r="J100" s="97">
        <f t="shared" si="17"/>
        <v>0</v>
      </c>
      <c r="K100" s="98"/>
      <c r="L100" s="99">
        <f t="shared" si="18"/>
        <v>0</v>
      </c>
      <c r="M100" s="100">
        <f t="shared" si="19"/>
        <v>30</v>
      </c>
      <c r="N100" s="101">
        <f t="shared" si="24"/>
        <v>0</v>
      </c>
      <c r="O100" s="101">
        <f t="shared" si="13"/>
        <v>0</v>
      </c>
      <c r="P100" s="404"/>
    </row>
    <row r="101" spans="1:16" ht="33.75" customHeight="1" x14ac:dyDescent="0.2">
      <c r="A101" s="29">
        <v>101</v>
      </c>
      <c r="B101" s="70" t="s">
        <v>115</v>
      </c>
      <c r="C101" s="151" t="s">
        <v>110</v>
      </c>
      <c r="D101" s="169">
        <v>612</v>
      </c>
      <c r="E101" s="93">
        <v>35</v>
      </c>
      <c r="F101" s="94">
        <f t="shared" si="14"/>
        <v>1.4000000000000001</v>
      </c>
      <c r="G101" s="95">
        <f t="shared" si="15"/>
        <v>33.6</v>
      </c>
      <c r="H101" s="93">
        <f t="shared" si="23"/>
        <v>21420</v>
      </c>
      <c r="I101" s="96">
        <f t="shared" si="17"/>
        <v>856.80000000000007</v>
      </c>
      <c r="J101" s="97">
        <f t="shared" si="17"/>
        <v>20563.2</v>
      </c>
      <c r="K101" s="98"/>
      <c r="L101" s="99">
        <f t="shared" si="18"/>
        <v>0</v>
      </c>
      <c r="M101" s="100">
        <f t="shared" si="19"/>
        <v>35</v>
      </c>
      <c r="N101" s="101">
        <f t="shared" si="24"/>
        <v>21420</v>
      </c>
      <c r="O101" s="101">
        <f t="shared" si="13"/>
        <v>64260</v>
      </c>
      <c r="P101" s="404"/>
    </row>
    <row r="102" spans="1:16" ht="33.75" customHeight="1" x14ac:dyDescent="0.2">
      <c r="A102" s="29">
        <v>102</v>
      </c>
      <c r="B102" s="275" t="s">
        <v>116</v>
      </c>
      <c r="C102" s="278" t="s">
        <v>110</v>
      </c>
      <c r="D102" s="165">
        <v>127</v>
      </c>
      <c r="E102" s="93">
        <v>8</v>
      </c>
      <c r="F102" s="94">
        <f>E102*$F$3</f>
        <v>0.32</v>
      </c>
      <c r="G102" s="95">
        <f>E102-F102</f>
        <v>7.68</v>
      </c>
      <c r="H102" s="93">
        <f>D102*E102</f>
        <v>1016</v>
      </c>
      <c r="I102" s="96">
        <f t="shared" si="17"/>
        <v>40.64</v>
      </c>
      <c r="J102" s="97">
        <f t="shared" si="17"/>
        <v>975.36</v>
      </c>
      <c r="K102" s="98"/>
      <c r="L102" s="99">
        <f>ROUND(K102,4)</f>
        <v>0</v>
      </c>
      <c r="M102" s="100">
        <f>G102*(1-L102)+F102</f>
        <v>8</v>
      </c>
      <c r="N102" s="101">
        <f>D102*M102</f>
        <v>1016</v>
      </c>
      <c r="O102" s="101">
        <f t="shared" si="13"/>
        <v>3048</v>
      </c>
      <c r="P102" s="404"/>
    </row>
    <row r="103" spans="1:16" ht="33.75" customHeight="1" x14ac:dyDescent="0.2">
      <c r="A103" s="29">
        <v>103</v>
      </c>
      <c r="B103" s="275" t="s">
        <v>117</v>
      </c>
      <c r="C103" s="278" t="s">
        <v>110</v>
      </c>
      <c r="D103" s="165">
        <v>175</v>
      </c>
      <c r="E103" s="93">
        <v>5</v>
      </c>
      <c r="F103" s="94">
        <f>E103*$F$3</f>
        <v>0.2</v>
      </c>
      <c r="G103" s="95">
        <f>E103-F103</f>
        <v>4.8</v>
      </c>
      <c r="H103" s="93">
        <f>D103*E103</f>
        <v>875</v>
      </c>
      <c r="I103" s="96">
        <f t="shared" si="17"/>
        <v>35</v>
      </c>
      <c r="J103" s="97">
        <f t="shared" si="17"/>
        <v>840</v>
      </c>
      <c r="K103" s="98"/>
      <c r="L103" s="99">
        <f>ROUND(K103,4)</f>
        <v>0</v>
      </c>
      <c r="M103" s="100">
        <f>G103*(1-L103)+F103</f>
        <v>5</v>
      </c>
      <c r="N103" s="101">
        <f>D103*M103</f>
        <v>875</v>
      </c>
      <c r="O103" s="101">
        <f t="shared" si="13"/>
        <v>2625</v>
      </c>
      <c r="P103" s="404"/>
    </row>
    <row r="104" spans="1:16" ht="33.75" customHeight="1" x14ac:dyDescent="0.2">
      <c r="A104" s="29">
        <v>104</v>
      </c>
      <c r="B104" s="275" t="s">
        <v>118</v>
      </c>
      <c r="C104" s="278" t="s">
        <v>110</v>
      </c>
      <c r="D104" s="165">
        <v>100</v>
      </c>
      <c r="E104" s="93">
        <v>47</v>
      </c>
      <c r="F104" s="94">
        <f>E104*$F$3</f>
        <v>1.8800000000000001</v>
      </c>
      <c r="G104" s="95">
        <f>E104-F104</f>
        <v>45.12</v>
      </c>
      <c r="H104" s="93">
        <f>D104*E104</f>
        <v>4700</v>
      </c>
      <c r="I104" s="96">
        <f t="shared" si="17"/>
        <v>188</v>
      </c>
      <c r="J104" s="97">
        <f t="shared" si="17"/>
        <v>4512</v>
      </c>
      <c r="K104" s="98"/>
      <c r="L104" s="99">
        <f>ROUND(K104,4)</f>
        <v>0</v>
      </c>
      <c r="M104" s="100">
        <f>G104*(1-L104)+F104</f>
        <v>47</v>
      </c>
      <c r="N104" s="101">
        <f>D104*M104</f>
        <v>4700</v>
      </c>
      <c r="O104" s="101">
        <f t="shared" si="13"/>
        <v>14100</v>
      </c>
      <c r="P104" s="404"/>
    </row>
    <row r="105" spans="1:16" ht="33.75" customHeight="1" x14ac:dyDescent="0.2">
      <c r="A105" s="29">
        <v>105</v>
      </c>
      <c r="B105" s="275" t="s">
        <v>119</v>
      </c>
      <c r="C105" s="278" t="s">
        <v>110</v>
      </c>
      <c r="D105" s="405">
        <v>556</v>
      </c>
      <c r="E105" s="93">
        <v>480</v>
      </c>
      <c r="F105" s="94">
        <f>E105*$F$3</f>
        <v>19.2</v>
      </c>
      <c r="G105" s="95">
        <f>E105-F105</f>
        <v>460.8</v>
      </c>
      <c r="H105" s="93">
        <f>D105*E105</f>
        <v>266880</v>
      </c>
      <c r="I105" s="96">
        <f t="shared" si="17"/>
        <v>10675.199999999999</v>
      </c>
      <c r="J105" s="97">
        <f t="shared" si="17"/>
        <v>256204.80000000002</v>
      </c>
      <c r="K105" s="98"/>
      <c r="L105" s="99">
        <f>ROUND(K105,4)</f>
        <v>0</v>
      </c>
      <c r="M105" s="100">
        <f>G105*(1-L105)+F105</f>
        <v>480</v>
      </c>
      <c r="N105" s="101">
        <f>D105*M105</f>
        <v>266880</v>
      </c>
      <c r="O105" s="101">
        <f t="shared" si="13"/>
        <v>800640</v>
      </c>
      <c r="P105" s="404"/>
    </row>
    <row r="106" spans="1:16" ht="33.75" customHeight="1" x14ac:dyDescent="0.2">
      <c r="A106" s="29">
        <v>106</v>
      </c>
      <c r="B106" s="70" t="s">
        <v>120</v>
      </c>
      <c r="C106" s="58" t="s">
        <v>110</v>
      </c>
      <c r="D106" s="406">
        <v>39</v>
      </c>
      <c r="E106" s="93">
        <v>75</v>
      </c>
      <c r="F106" s="94">
        <f t="shared" si="14"/>
        <v>3</v>
      </c>
      <c r="G106" s="95">
        <f t="shared" si="15"/>
        <v>72</v>
      </c>
      <c r="H106" s="93">
        <f t="shared" si="23"/>
        <v>2925</v>
      </c>
      <c r="I106" s="96">
        <f t="shared" si="17"/>
        <v>117</v>
      </c>
      <c r="J106" s="97">
        <f t="shared" si="17"/>
        <v>2808</v>
      </c>
      <c r="K106" s="98"/>
      <c r="L106" s="99">
        <f t="shared" si="18"/>
        <v>0</v>
      </c>
      <c r="M106" s="100">
        <f t="shared" si="19"/>
        <v>75</v>
      </c>
      <c r="N106" s="101">
        <f t="shared" si="24"/>
        <v>2925</v>
      </c>
      <c r="O106" s="101">
        <f t="shared" si="13"/>
        <v>8775</v>
      </c>
      <c r="P106" s="404"/>
    </row>
    <row r="107" spans="1:16" ht="33.75" customHeight="1" x14ac:dyDescent="0.2">
      <c r="A107" s="29">
        <v>107</v>
      </c>
      <c r="B107" s="70" t="s">
        <v>121</v>
      </c>
      <c r="C107" s="151" t="s">
        <v>110</v>
      </c>
      <c r="D107" s="232">
        <v>0</v>
      </c>
      <c r="E107" s="93">
        <v>145</v>
      </c>
      <c r="F107" s="94">
        <f t="shared" si="14"/>
        <v>5.8</v>
      </c>
      <c r="G107" s="95">
        <f t="shared" si="15"/>
        <v>139.19999999999999</v>
      </c>
      <c r="H107" s="93">
        <f t="shared" si="23"/>
        <v>0</v>
      </c>
      <c r="I107" s="96">
        <f t="shared" si="17"/>
        <v>0</v>
      </c>
      <c r="J107" s="97">
        <f t="shared" si="17"/>
        <v>0</v>
      </c>
      <c r="K107" s="98"/>
      <c r="L107" s="99">
        <f t="shared" si="18"/>
        <v>0</v>
      </c>
      <c r="M107" s="100">
        <f t="shared" si="19"/>
        <v>145</v>
      </c>
      <c r="N107" s="101">
        <f t="shared" si="24"/>
        <v>0</v>
      </c>
      <c r="O107" s="101">
        <f t="shared" si="13"/>
        <v>0</v>
      </c>
      <c r="P107" s="404"/>
    </row>
    <row r="108" spans="1:16" ht="25.5" x14ac:dyDescent="0.2">
      <c r="A108" s="29">
        <v>108</v>
      </c>
      <c r="B108" s="70" t="s">
        <v>122</v>
      </c>
      <c r="C108" s="151" t="s">
        <v>110</v>
      </c>
      <c r="D108" s="232">
        <v>829</v>
      </c>
      <c r="E108" s="93">
        <v>45</v>
      </c>
      <c r="F108" s="94">
        <f t="shared" si="14"/>
        <v>1.8</v>
      </c>
      <c r="G108" s="95">
        <f t="shared" si="15"/>
        <v>43.2</v>
      </c>
      <c r="H108" s="93">
        <f t="shared" si="23"/>
        <v>37305</v>
      </c>
      <c r="I108" s="96">
        <f t="shared" si="17"/>
        <v>1492.2</v>
      </c>
      <c r="J108" s="97">
        <f t="shared" si="17"/>
        <v>35812.800000000003</v>
      </c>
      <c r="K108" s="98"/>
      <c r="L108" s="99">
        <f t="shared" si="18"/>
        <v>0</v>
      </c>
      <c r="M108" s="100">
        <f t="shared" si="19"/>
        <v>45</v>
      </c>
      <c r="N108" s="101">
        <f t="shared" si="24"/>
        <v>37305</v>
      </c>
      <c r="O108" s="101">
        <f t="shared" si="13"/>
        <v>111915</v>
      </c>
      <c r="P108" s="404"/>
    </row>
    <row r="109" spans="1:16" ht="33.75" customHeight="1" x14ac:dyDescent="0.2">
      <c r="A109" s="29">
        <v>109</v>
      </c>
      <c r="B109" s="275" t="s">
        <v>123</v>
      </c>
      <c r="C109" s="276" t="s">
        <v>110</v>
      </c>
      <c r="D109" s="232">
        <v>6</v>
      </c>
      <c r="E109" s="93">
        <v>65</v>
      </c>
      <c r="F109" s="94">
        <f t="shared" si="14"/>
        <v>2.6</v>
      </c>
      <c r="G109" s="95">
        <f t="shared" si="15"/>
        <v>62.4</v>
      </c>
      <c r="H109" s="93">
        <f t="shared" si="23"/>
        <v>390</v>
      </c>
      <c r="I109" s="96">
        <f>$D109*F109</f>
        <v>15.600000000000001</v>
      </c>
      <c r="J109" s="97">
        <f t="shared" si="17"/>
        <v>374.4</v>
      </c>
      <c r="K109" s="98"/>
      <c r="L109" s="99">
        <f t="shared" si="18"/>
        <v>0</v>
      </c>
      <c r="M109" s="100">
        <f t="shared" si="19"/>
        <v>65</v>
      </c>
      <c r="N109" s="101">
        <f t="shared" si="24"/>
        <v>390</v>
      </c>
      <c r="O109" s="101">
        <f t="shared" si="13"/>
        <v>1170</v>
      </c>
      <c r="P109" s="404"/>
    </row>
    <row r="110" spans="1:16" ht="33.75" customHeight="1" x14ac:dyDescent="0.2">
      <c r="A110" s="29">
        <v>110</v>
      </c>
      <c r="B110" s="275" t="s">
        <v>124</v>
      </c>
      <c r="C110" s="276" t="s">
        <v>125</v>
      </c>
      <c r="D110" s="279">
        <v>0</v>
      </c>
      <c r="E110" s="93">
        <v>7</v>
      </c>
      <c r="F110" s="94">
        <f t="shared" si="14"/>
        <v>0.28000000000000003</v>
      </c>
      <c r="G110" s="95">
        <f t="shared" si="15"/>
        <v>6.72</v>
      </c>
      <c r="H110" s="93">
        <f t="shared" si="23"/>
        <v>0</v>
      </c>
      <c r="I110" s="96">
        <f t="shared" si="17"/>
        <v>0</v>
      </c>
      <c r="J110" s="97">
        <f t="shared" si="17"/>
        <v>0</v>
      </c>
      <c r="K110" s="98"/>
      <c r="L110" s="99">
        <f t="shared" si="18"/>
        <v>0</v>
      </c>
      <c r="M110" s="100">
        <f t="shared" si="19"/>
        <v>7</v>
      </c>
      <c r="N110" s="101">
        <f t="shared" si="24"/>
        <v>0</v>
      </c>
      <c r="O110" s="101">
        <f t="shared" si="13"/>
        <v>0</v>
      </c>
      <c r="P110" s="404"/>
    </row>
    <row r="111" spans="1:16" ht="33.75" customHeight="1" x14ac:dyDescent="0.2">
      <c r="A111" s="29">
        <v>111</v>
      </c>
      <c r="B111" s="70" t="s">
        <v>126</v>
      </c>
      <c r="C111" s="151" t="s">
        <v>125</v>
      </c>
      <c r="D111" s="232">
        <v>50</v>
      </c>
      <c r="E111" s="93">
        <v>7.5</v>
      </c>
      <c r="F111" s="94">
        <f t="shared" si="14"/>
        <v>0.3</v>
      </c>
      <c r="G111" s="95">
        <f t="shared" si="15"/>
        <v>7.2</v>
      </c>
      <c r="H111" s="93">
        <f t="shared" si="23"/>
        <v>375</v>
      </c>
      <c r="I111" s="96">
        <f t="shared" si="17"/>
        <v>15</v>
      </c>
      <c r="J111" s="97">
        <f t="shared" si="17"/>
        <v>360</v>
      </c>
      <c r="K111" s="98"/>
      <c r="L111" s="99">
        <f t="shared" si="18"/>
        <v>0</v>
      </c>
      <c r="M111" s="100">
        <f t="shared" si="19"/>
        <v>7.5</v>
      </c>
      <c r="N111" s="101">
        <f t="shared" si="24"/>
        <v>375</v>
      </c>
      <c r="O111" s="101">
        <f t="shared" si="13"/>
        <v>1125</v>
      </c>
      <c r="P111" s="404"/>
    </row>
    <row r="112" spans="1:16" ht="33.75" customHeight="1" x14ac:dyDescent="0.2">
      <c r="A112" s="29">
        <v>112</v>
      </c>
      <c r="B112" s="70" t="s">
        <v>127</v>
      </c>
      <c r="C112" s="151" t="s">
        <v>125</v>
      </c>
      <c r="D112" s="232">
        <v>340</v>
      </c>
      <c r="E112" s="93">
        <v>12</v>
      </c>
      <c r="F112" s="94">
        <f t="shared" si="14"/>
        <v>0.48</v>
      </c>
      <c r="G112" s="95">
        <f t="shared" si="15"/>
        <v>11.52</v>
      </c>
      <c r="H112" s="93">
        <f t="shared" si="23"/>
        <v>4080</v>
      </c>
      <c r="I112" s="96">
        <f t="shared" si="17"/>
        <v>163.19999999999999</v>
      </c>
      <c r="J112" s="97">
        <f t="shared" si="17"/>
        <v>3916.7999999999997</v>
      </c>
      <c r="K112" s="98"/>
      <c r="L112" s="99">
        <f t="shared" si="18"/>
        <v>0</v>
      </c>
      <c r="M112" s="100">
        <f t="shared" si="19"/>
        <v>12</v>
      </c>
      <c r="N112" s="101">
        <f t="shared" si="24"/>
        <v>4080</v>
      </c>
      <c r="O112" s="101">
        <f t="shared" si="13"/>
        <v>12240</v>
      </c>
      <c r="P112" s="404"/>
    </row>
    <row r="113" spans="1:19" ht="33.75" customHeight="1" x14ac:dyDescent="0.2">
      <c r="A113" s="29">
        <v>113</v>
      </c>
      <c r="B113" s="275" t="s">
        <v>128</v>
      </c>
      <c r="C113" s="276" t="s">
        <v>110</v>
      </c>
      <c r="D113" s="232">
        <v>70</v>
      </c>
      <c r="E113" s="93">
        <v>75</v>
      </c>
      <c r="F113" s="94">
        <f t="shared" si="14"/>
        <v>3</v>
      </c>
      <c r="G113" s="95">
        <f t="shared" si="15"/>
        <v>72</v>
      </c>
      <c r="H113" s="93">
        <f t="shared" si="23"/>
        <v>5250</v>
      </c>
      <c r="I113" s="96">
        <f t="shared" si="17"/>
        <v>210</v>
      </c>
      <c r="J113" s="97">
        <f t="shared" si="17"/>
        <v>5040</v>
      </c>
      <c r="K113" s="98"/>
      <c r="L113" s="99">
        <f t="shared" si="18"/>
        <v>0</v>
      </c>
      <c r="M113" s="100">
        <f t="shared" si="19"/>
        <v>75</v>
      </c>
      <c r="N113" s="101">
        <f t="shared" si="24"/>
        <v>5250</v>
      </c>
      <c r="O113" s="101">
        <f t="shared" si="13"/>
        <v>15750</v>
      </c>
      <c r="P113" s="404"/>
    </row>
    <row r="114" spans="1:19" ht="33.75" customHeight="1" x14ac:dyDescent="0.2">
      <c r="A114" s="29">
        <v>114</v>
      </c>
      <c r="B114" s="275" t="s">
        <v>129</v>
      </c>
      <c r="C114" s="276" t="s">
        <v>110</v>
      </c>
      <c r="D114" s="232">
        <v>0</v>
      </c>
      <c r="E114" s="93">
        <v>200</v>
      </c>
      <c r="F114" s="94">
        <f t="shared" si="14"/>
        <v>8</v>
      </c>
      <c r="G114" s="95">
        <f t="shared" si="15"/>
        <v>192</v>
      </c>
      <c r="H114" s="93">
        <f t="shared" si="23"/>
        <v>0</v>
      </c>
      <c r="I114" s="96">
        <f t="shared" si="17"/>
        <v>0</v>
      </c>
      <c r="J114" s="97">
        <f t="shared" si="17"/>
        <v>0</v>
      </c>
      <c r="K114" s="98"/>
      <c r="L114" s="99">
        <f t="shared" si="18"/>
        <v>0</v>
      </c>
      <c r="M114" s="100">
        <f t="shared" si="19"/>
        <v>200</v>
      </c>
      <c r="N114" s="101">
        <f t="shared" si="24"/>
        <v>0</v>
      </c>
      <c r="O114" s="101">
        <f t="shared" si="13"/>
        <v>0</v>
      </c>
      <c r="P114" s="404"/>
    </row>
    <row r="115" spans="1:19" ht="33.75" customHeight="1" x14ac:dyDescent="0.2">
      <c r="A115" s="29">
        <v>115</v>
      </c>
      <c r="B115" s="194" t="s">
        <v>130</v>
      </c>
      <c r="C115" s="195" t="s">
        <v>110</v>
      </c>
      <c r="D115" s="405">
        <v>0</v>
      </c>
      <c r="E115" s="93">
        <v>180</v>
      </c>
      <c r="F115" s="94">
        <f t="shared" si="14"/>
        <v>7.2</v>
      </c>
      <c r="G115" s="95">
        <f t="shared" si="15"/>
        <v>172.8</v>
      </c>
      <c r="H115" s="93">
        <f t="shared" si="23"/>
        <v>0</v>
      </c>
      <c r="I115" s="96">
        <f t="shared" si="17"/>
        <v>0</v>
      </c>
      <c r="J115" s="97">
        <f t="shared" si="17"/>
        <v>0</v>
      </c>
      <c r="K115" s="98"/>
      <c r="L115" s="99">
        <f t="shared" si="18"/>
        <v>0</v>
      </c>
      <c r="M115" s="100">
        <f t="shared" si="19"/>
        <v>180</v>
      </c>
      <c r="N115" s="101">
        <f>D115*M115</f>
        <v>0</v>
      </c>
      <c r="O115" s="101">
        <f t="shared" si="13"/>
        <v>0</v>
      </c>
      <c r="P115" s="404"/>
    </row>
    <row r="116" spans="1:19" ht="33.75" customHeight="1" x14ac:dyDescent="0.2">
      <c r="A116" s="29">
        <v>116</v>
      </c>
      <c r="B116" s="367" t="s">
        <v>131</v>
      </c>
      <c r="C116" s="366" t="s">
        <v>110</v>
      </c>
      <c r="D116" s="406">
        <v>0</v>
      </c>
      <c r="E116" s="93">
        <v>6</v>
      </c>
      <c r="F116" s="94">
        <f>E116*$F$3</f>
        <v>0.24</v>
      </c>
      <c r="G116" s="95">
        <f>E116-F116</f>
        <v>5.76</v>
      </c>
      <c r="H116" s="93">
        <f t="shared" si="23"/>
        <v>0</v>
      </c>
      <c r="I116" s="96">
        <f>$D116*F116</f>
        <v>0</v>
      </c>
      <c r="J116" s="97">
        <f>$D116*G116</f>
        <v>0</v>
      </c>
      <c r="K116" s="98"/>
      <c r="L116" s="99">
        <f t="shared" si="18"/>
        <v>0</v>
      </c>
      <c r="M116" s="100">
        <f t="shared" si="19"/>
        <v>6</v>
      </c>
      <c r="N116" s="101">
        <f t="shared" si="24"/>
        <v>0</v>
      </c>
      <c r="O116" s="101">
        <f t="shared" si="13"/>
        <v>0</v>
      </c>
      <c r="P116" s="404"/>
    </row>
    <row r="117" spans="1:19" ht="33.75" customHeight="1" thickBot="1" x14ac:dyDescent="0.25">
      <c r="A117" s="29">
        <v>117</v>
      </c>
      <c r="B117" s="407" t="s">
        <v>132</v>
      </c>
      <c r="C117" s="408" t="s">
        <v>110</v>
      </c>
      <c r="D117" s="328">
        <v>450</v>
      </c>
      <c r="E117" s="409">
        <v>65</v>
      </c>
      <c r="F117" s="235">
        <f>E117*$F$3</f>
        <v>2.6</v>
      </c>
      <c r="G117" s="236">
        <f>E117-F117</f>
        <v>62.4</v>
      </c>
      <c r="H117" s="409">
        <f t="shared" si="23"/>
        <v>29250</v>
      </c>
      <c r="I117" s="410">
        <f>$D117*F117</f>
        <v>1170</v>
      </c>
      <c r="J117" s="411">
        <f>$D117*G117</f>
        <v>28080</v>
      </c>
      <c r="K117" s="412"/>
      <c r="L117" s="187">
        <f t="shared" si="18"/>
        <v>0</v>
      </c>
      <c r="M117" s="188">
        <f>G117*(1-L117)+F117</f>
        <v>65</v>
      </c>
      <c r="N117" s="189">
        <f t="shared" si="24"/>
        <v>29250</v>
      </c>
      <c r="O117" s="189">
        <f t="shared" si="13"/>
        <v>87750</v>
      </c>
      <c r="P117" s="404"/>
    </row>
    <row r="118" spans="1:19" ht="13.5" customHeight="1" thickBot="1" x14ac:dyDescent="0.25">
      <c r="A118" s="29">
        <v>118</v>
      </c>
      <c r="C118" s="414"/>
      <c r="D118" s="415"/>
      <c r="H118" s="69"/>
      <c r="I118" s="416"/>
      <c r="J118" s="416"/>
      <c r="K118" s="417"/>
      <c r="L118" s="418"/>
      <c r="M118" s="419"/>
      <c r="N118" s="420"/>
      <c r="O118" s="420"/>
      <c r="S118" s="421"/>
    </row>
    <row r="119" spans="1:19" ht="33.75" customHeight="1" thickBot="1" x14ac:dyDescent="0.25">
      <c r="A119" s="29">
        <v>119</v>
      </c>
      <c r="B119" s="422" t="s">
        <v>133</v>
      </c>
      <c r="C119" s="423" t="s">
        <v>134</v>
      </c>
      <c r="D119" s="424"/>
      <c r="E119" s="425"/>
      <c r="F119" s="426"/>
      <c r="G119" s="427"/>
      <c r="H119" s="428">
        <v>525538.31215929938</v>
      </c>
      <c r="I119" s="429">
        <f>H119*F3</f>
        <v>21021.532486371976</v>
      </c>
      <c r="J119" s="430">
        <f>H119-I119</f>
        <v>504516.7796729274</v>
      </c>
      <c r="K119" s="431"/>
      <c r="L119" s="432">
        <f t="shared" si="18"/>
        <v>0</v>
      </c>
      <c r="M119" s="433"/>
      <c r="N119" s="434">
        <f>(H119*(1-F3))*(1-L119)+(H119*F3)</f>
        <v>525538.31215929938</v>
      </c>
      <c r="O119" s="434">
        <f t="shared" si="13"/>
        <v>1576614.9364778982</v>
      </c>
      <c r="P119" s="69"/>
      <c r="R119" s="435"/>
    </row>
    <row r="120" spans="1:19" ht="13.5" thickBot="1" x14ac:dyDescent="0.25">
      <c r="A120" s="29">
        <v>120</v>
      </c>
      <c r="C120" s="436"/>
      <c r="D120" s="437"/>
      <c r="I120" s="379"/>
      <c r="J120" s="379"/>
    </row>
    <row r="121" spans="1:19" ht="33.75" customHeight="1" thickTop="1" thickBot="1" x14ac:dyDescent="0.25">
      <c r="A121" s="29">
        <v>121</v>
      </c>
      <c r="B121" s="441" t="s">
        <v>135</v>
      </c>
      <c r="C121" s="442"/>
      <c r="D121" s="443"/>
      <c r="E121" s="444"/>
      <c r="F121" s="444"/>
      <c r="G121" s="445"/>
      <c r="H121" s="446"/>
      <c r="I121" s="447"/>
      <c r="J121" s="447"/>
      <c r="K121" s="448"/>
      <c r="L121" s="449"/>
      <c r="M121" s="450"/>
      <c r="N121" s="451">
        <f>SUM(N5:N120)</f>
        <v>2894551.162159299</v>
      </c>
      <c r="O121" s="452">
        <f>SUM(O5:O120)</f>
        <v>8683653.4864778984</v>
      </c>
      <c r="P121" s="69"/>
      <c r="R121" s="435"/>
    </row>
    <row r="122" spans="1:19" ht="13.5" customHeight="1" thickTop="1" thickBot="1" x14ac:dyDescent="0.25">
      <c r="A122" s="29">
        <v>122</v>
      </c>
      <c r="C122" s="436"/>
      <c r="D122" s="437"/>
      <c r="H122" s="69"/>
      <c r="I122" s="416"/>
      <c r="J122" s="416"/>
      <c r="K122" s="417"/>
      <c r="L122" s="418"/>
      <c r="M122" s="419"/>
      <c r="N122" s="420"/>
      <c r="O122" s="420"/>
      <c r="S122" s="421"/>
    </row>
    <row r="123" spans="1:19" s="27" customFormat="1" ht="60.75" thickBot="1" x14ac:dyDescent="0.25">
      <c r="A123" s="29">
        <v>123</v>
      </c>
      <c r="B123" s="453" t="s">
        <v>136</v>
      </c>
      <c r="C123" s="454" t="s">
        <v>2</v>
      </c>
      <c r="D123" s="455" t="s">
        <v>137</v>
      </c>
      <c r="E123" s="456"/>
      <c r="F123" s="457"/>
      <c r="G123" s="458"/>
      <c r="H123" s="459"/>
      <c r="I123" s="459"/>
      <c r="J123" s="459"/>
      <c r="K123" s="460"/>
      <c r="L123" s="461"/>
      <c r="M123" s="462" t="s">
        <v>11</v>
      </c>
      <c r="N123" s="463"/>
      <c r="O123" s="26" t="s">
        <v>138</v>
      </c>
      <c r="Q123" s="28"/>
    </row>
    <row r="124" spans="1:19" ht="33.75" customHeight="1" x14ac:dyDescent="0.2">
      <c r="A124" s="29">
        <v>124</v>
      </c>
      <c r="B124" s="268" t="s">
        <v>139</v>
      </c>
      <c r="C124" s="464" t="s">
        <v>140</v>
      </c>
      <c r="D124" s="465">
        <v>1</v>
      </c>
      <c r="E124" s="466"/>
      <c r="F124" s="467"/>
      <c r="G124" s="468"/>
      <c r="H124" s="466"/>
      <c r="I124" s="469"/>
      <c r="J124" s="470"/>
      <c r="K124" s="471"/>
      <c r="L124" s="472"/>
      <c r="M124" s="473"/>
      <c r="N124" s="474"/>
      <c r="O124" s="475">
        <f t="shared" ref="O124:O129" si="25">M124*D124</f>
        <v>0</v>
      </c>
      <c r="P124" s="69"/>
      <c r="R124" s="435"/>
    </row>
    <row r="125" spans="1:19" ht="33.75" customHeight="1" x14ac:dyDescent="0.2">
      <c r="A125" s="29">
        <v>125</v>
      </c>
      <c r="B125" s="275" t="s">
        <v>141</v>
      </c>
      <c r="C125" s="476" t="s">
        <v>140</v>
      </c>
      <c r="D125" s="477">
        <v>1</v>
      </c>
      <c r="E125" s="478"/>
      <c r="F125" s="479"/>
      <c r="G125" s="480"/>
      <c r="H125" s="478"/>
      <c r="I125" s="481"/>
      <c r="J125" s="482"/>
      <c r="K125" s="483"/>
      <c r="L125" s="484"/>
      <c r="M125" s="485"/>
      <c r="N125" s="486"/>
      <c r="O125" s="487">
        <f t="shared" si="25"/>
        <v>0</v>
      </c>
      <c r="P125" s="69"/>
      <c r="R125" s="435"/>
    </row>
    <row r="126" spans="1:19" ht="33.75" customHeight="1" x14ac:dyDescent="0.2">
      <c r="A126" s="29">
        <v>126</v>
      </c>
      <c r="B126" s="275" t="s">
        <v>142</v>
      </c>
      <c r="C126" s="476" t="s">
        <v>140</v>
      </c>
      <c r="D126" s="488">
        <v>1</v>
      </c>
      <c r="E126" s="489"/>
      <c r="F126" s="490"/>
      <c r="G126" s="491"/>
      <c r="H126" s="489"/>
      <c r="I126" s="492"/>
      <c r="J126" s="493"/>
      <c r="K126" s="494"/>
      <c r="L126" s="495"/>
      <c r="M126" s="496"/>
      <c r="N126" s="497"/>
      <c r="O126" s="487">
        <f t="shared" si="25"/>
        <v>0</v>
      </c>
      <c r="P126" s="69"/>
      <c r="R126" s="435"/>
    </row>
    <row r="127" spans="1:19" ht="33.75" customHeight="1" x14ac:dyDescent="0.2">
      <c r="A127" s="29">
        <v>127</v>
      </c>
      <c r="B127" s="275" t="s">
        <v>143</v>
      </c>
      <c r="C127" s="476" t="s">
        <v>140</v>
      </c>
      <c r="D127" s="488">
        <v>2</v>
      </c>
      <c r="E127" s="489"/>
      <c r="F127" s="490"/>
      <c r="G127" s="491"/>
      <c r="H127" s="489"/>
      <c r="I127" s="492"/>
      <c r="J127" s="493"/>
      <c r="K127" s="494"/>
      <c r="L127" s="495"/>
      <c r="M127" s="496"/>
      <c r="N127" s="497"/>
      <c r="O127" s="487">
        <f t="shared" si="25"/>
        <v>0</v>
      </c>
      <c r="P127" s="69"/>
      <c r="R127" s="435"/>
    </row>
    <row r="128" spans="1:19" ht="33.75" customHeight="1" x14ac:dyDescent="0.2">
      <c r="A128" s="29">
        <v>128</v>
      </c>
      <c r="B128" s="275" t="s">
        <v>144</v>
      </c>
      <c r="C128" s="476" t="s">
        <v>140</v>
      </c>
      <c r="D128" s="477">
        <v>1</v>
      </c>
      <c r="E128" s="478"/>
      <c r="F128" s="479"/>
      <c r="G128" s="480"/>
      <c r="H128" s="478"/>
      <c r="I128" s="481"/>
      <c r="J128" s="482"/>
      <c r="K128" s="483"/>
      <c r="L128" s="484"/>
      <c r="M128" s="485"/>
      <c r="N128" s="486"/>
      <c r="O128" s="487">
        <f t="shared" si="25"/>
        <v>0</v>
      </c>
      <c r="P128" s="69"/>
      <c r="R128" s="435"/>
    </row>
    <row r="129" spans="1:18" ht="33.75" customHeight="1" x14ac:dyDescent="0.2">
      <c r="A129" s="29">
        <v>129</v>
      </c>
      <c r="B129" s="275" t="s">
        <v>145</v>
      </c>
      <c r="C129" s="476" t="s">
        <v>110</v>
      </c>
      <c r="D129" s="477">
        <v>5</v>
      </c>
      <c r="E129" s="478"/>
      <c r="F129" s="479"/>
      <c r="G129" s="480"/>
      <c r="H129" s="478"/>
      <c r="I129" s="481"/>
      <c r="J129" s="482"/>
      <c r="K129" s="483"/>
      <c r="L129" s="484"/>
      <c r="M129" s="485"/>
      <c r="N129" s="486"/>
      <c r="O129" s="487">
        <f t="shared" si="25"/>
        <v>0</v>
      </c>
      <c r="P129" s="69"/>
      <c r="R129" s="435"/>
    </row>
    <row r="130" spans="1:18" s="379" customFormat="1" ht="33.75" customHeight="1" thickBot="1" x14ac:dyDescent="0.25">
      <c r="A130" s="498">
        <v>130</v>
      </c>
      <c r="B130" s="326"/>
      <c r="C130" s="499"/>
      <c r="D130" s="500"/>
      <c r="E130" s="501"/>
      <c r="F130" s="502"/>
      <c r="G130" s="503"/>
      <c r="H130" s="501"/>
      <c r="I130" s="504"/>
      <c r="J130" s="505"/>
      <c r="K130" s="506"/>
      <c r="L130" s="507"/>
      <c r="M130" s="506"/>
      <c r="N130" s="508"/>
      <c r="O130" s="509"/>
      <c r="P130" s="416"/>
      <c r="Q130" s="393"/>
      <c r="R130" s="510"/>
    </row>
    <row r="131" spans="1:18" ht="13.5" thickBot="1" x14ac:dyDescent="0.25">
      <c r="A131" s="29">
        <v>131</v>
      </c>
      <c r="I131" s="379"/>
      <c r="J131" s="379"/>
    </row>
    <row r="132" spans="1:18" ht="33.75" customHeight="1" thickTop="1" thickBot="1" x14ac:dyDescent="0.25">
      <c r="A132" s="29">
        <v>132</v>
      </c>
      <c r="B132" s="441" t="s">
        <v>146</v>
      </c>
      <c r="C132" s="512"/>
      <c r="D132" s="513"/>
      <c r="E132" s="444"/>
      <c r="F132" s="444"/>
      <c r="G132" s="445"/>
      <c r="H132" s="446"/>
      <c r="I132" s="447"/>
      <c r="J132" s="447"/>
      <c r="K132" s="448"/>
      <c r="L132" s="449"/>
      <c r="M132" s="514"/>
      <c r="N132" s="515"/>
      <c r="O132" s="452">
        <f>SUM(O121:O131)</f>
        <v>8683653.4864778984</v>
      </c>
      <c r="P132" s="69"/>
      <c r="R132" s="435"/>
    </row>
    <row r="133" spans="1:18" ht="14.25" thickTop="1" thickBot="1" x14ac:dyDescent="0.25">
      <c r="A133" s="29">
        <v>133</v>
      </c>
      <c r="I133" s="379"/>
      <c r="J133" s="379"/>
    </row>
    <row r="134" spans="1:18" s="27" customFormat="1" ht="24.75" thickBot="1" x14ac:dyDescent="0.25">
      <c r="A134" s="29">
        <v>134</v>
      </c>
      <c r="B134" s="14"/>
      <c r="C134" s="516"/>
      <c r="D134" s="517"/>
      <c r="E134" s="518"/>
      <c r="F134" s="519"/>
      <c r="G134" s="518"/>
      <c r="H134" s="517"/>
      <c r="I134" s="517"/>
      <c r="J134" s="517"/>
      <c r="K134" s="520"/>
      <c r="L134" s="521"/>
      <c r="M134" s="522"/>
      <c r="N134" s="523" t="s">
        <v>147</v>
      </c>
      <c r="O134" s="523" t="s">
        <v>148</v>
      </c>
      <c r="Q134" s="28"/>
    </row>
    <row r="135" spans="1:18" ht="33.75" customHeight="1" thickTop="1" thickBot="1" x14ac:dyDescent="0.25">
      <c r="A135" s="29">
        <v>135</v>
      </c>
      <c r="B135" s="524" t="s">
        <v>149</v>
      </c>
      <c r="C135" s="525"/>
      <c r="D135" s="526"/>
      <c r="E135" s="527"/>
      <c r="F135" s="527"/>
      <c r="G135" s="528"/>
      <c r="H135" s="529"/>
      <c r="I135" s="530"/>
      <c r="J135" s="530"/>
      <c r="K135" s="531"/>
      <c r="L135" s="532"/>
      <c r="M135" s="533"/>
      <c r="N135" s="534"/>
      <c r="O135" s="534"/>
      <c r="P135" s="69"/>
      <c r="R135" s="435"/>
    </row>
    <row r="136" spans="1:18" ht="33.75" customHeight="1" thickTop="1" thickBot="1" x14ac:dyDescent="0.25">
      <c r="A136" s="29">
        <v>136</v>
      </c>
      <c r="B136" s="524" t="s">
        <v>150</v>
      </c>
      <c r="C136" s="535"/>
      <c r="D136" s="536"/>
      <c r="E136" s="527"/>
      <c r="F136" s="527"/>
      <c r="G136" s="528"/>
      <c r="H136" s="529"/>
      <c r="I136" s="530"/>
      <c r="J136" s="530"/>
      <c r="K136" s="531"/>
      <c r="L136" s="532"/>
      <c r="M136" s="537"/>
      <c r="N136" s="534"/>
      <c r="O136" s="534"/>
      <c r="P136" s="69"/>
      <c r="R136" s="435"/>
    </row>
    <row r="137" spans="1:18" ht="13.5" thickTop="1" x14ac:dyDescent="0.2">
      <c r="N137" s="404"/>
      <c r="O137" s="404"/>
    </row>
    <row r="138" spans="1:18" x14ac:dyDescent="0.2">
      <c r="N138" s="404"/>
      <c r="O138" s="404"/>
    </row>
    <row r="139" spans="1:18" x14ac:dyDescent="0.2">
      <c r="I139" s="538" t="s">
        <v>151</v>
      </c>
      <c r="J139" s="539"/>
      <c r="N139" s="404"/>
      <c r="O139" s="404"/>
    </row>
    <row r="140" spans="1:18" x14ac:dyDescent="0.2">
      <c r="I140" s="540">
        <f>SUM(I5:I119)</f>
        <v>115782.04648637197</v>
      </c>
      <c r="J140" s="540">
        <f>SUM(J5:J119)</f>
        <v>2778769.1156729269</v>
      </c>
      <c r="N140" s="404"/>
      <c r="O140" s="404"/>
    </row>
    <row r="141" spans="1:18" x14ac:dyDescent="0.2">
      <c r="I141" s="540">
        <f>SUM(H5:H119)</f>
        <v>2894551.162159299</v>
      </c>
      <c r="J141" s="540">
        <f>I140+J140</f>
        <v>2894551.162159299</v>
      </c>
      <c r="N141" s="404"/>
      <c r="O141" s="404"/>
    </row>
    <row r="142" spans="1:18" x14ac:dyDescent="0.2">
      <c r="I142" s="69"/>
      <c r="J142" s="69"/>
      <c r="N142" s="69"/>
      <c r="O142" s="69"/>
    </row>
    <row r="143" spans="1:18" x14ac:dyDescent="0.2">
      <c r="N143" s="404"/>
      <c r="O143" s="404"/>
    </row>
    <row r="144" spans="1:18" x14ac:dyDescent="0.2">
      <c r="H144" s="69"/>
      <c r="M144" s="541"/>
      <c r="N144" s="404"/>
      <c r="O144" s="404"/>
    </row>
    <row r="145" spans="8:15" x14ac:dyDescent="0.2">
      <c r="H145" s="69"/>
      <c r="N145" s="404"/>
      <c r="O145" s="404"/>
    </row>
    <row r="152" spans="8:15" x14ac:dyDescent="0.2">
      <c r="N152" s="69"/>
      <c r="O152" s="69"/>
    </row>
    <row r="154" spans="8:15" x14ac:dyDescent="0.2">
      <c r="N154" s="542"/>
      <c r="O154" s="542"/>
    </row>
  </sheetData>
  <sheetProtection algorithmName="SHA-512" hashValue="x48F/cy884BrEXbJx5GbgmLaJ7XF1178ShGhhoH2ge62foSfNdOpVinepcjA0KsfX2oA3+83onSpfbGOMQVfFA==" saltValue="1+8pEDU0DaHSLUzJiwP6jA==" spinCount="100000" sheet="1" selectLockedCells="1"/>
  <pageMargins left="0" right="0" top="0.59055118110236227" bottom="0.39370078740157483" header="0.19685039370078741" footer="0.19685039370078741"/>
  <pageSetup paperSize="8" scale="71" firstPageNumber="0" fitToHeight="0" orientation="portrait" horizontalDpi="300" verticalDpi="300" r:id="rId1"/>
  <headerFooter alignWithMargins="0">
    <oddHeader>&amp;L&amp;8AOU Policlinico di Catania
&amp;C&amp;8Gara ponte per fornitura di gas medicinali AIC, gas dispositvi medici, gas tecnici e di laboratorio;
dispositivi medici;  servizi di gestione, distribuzione, e manutenzione full risk 
degli impianti&amp;R&amp;8Allegato E</oddHeader>
    <oddFooter xml:space="preserve">&amp;Cpag.  &amp;P  di  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ProspettOffer</vt:lpstr>
      <vt:lpstr>ProspettOffer!Titoli_stampa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Angelo Capizzi</dc:creator>
  <cp:lastModifiedBy>ksessa</cp:lastModifiedBy>
  <cp:lastPrinted>2022-03-30T06:24:55Z</cp:lastPrinted>
  <dcterms:created xsi:type="dcterms:W3CDTF">2022-03-25T12:07:33Z</dcterms:created>
  <dcterms:modified xsi:type="dcterms:W3CDTF">2022-03-30T06:25:02Z</dcterms:modified>
</cp:coreProperties>
</file>